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https://brwncald-my.sharepoint.com/personal/amatos_brwncald_com/Documents/Documents/Projects/UNRBA/IAIA/AnnReports/FY23/"/>
    </mc:Choice>
  </mc:AlternateContent>
  <xr:revisionPtr revIDLastSave="166" documentId="8_{76489961-AE18-45D0-A45A-599187ACDE25}" xr6:coauthVersionLast="47" xr6:coauthVersionMax="47" xr10:uidLastSave="{C9D8F83D-FD7D-42BD-B229-472867835FDB}"/>
  <bookViews>
    <workbookView xWindow="-110" yWindow="-110" windowWidth="19420" windowHeight="10420" tabRatio="604" activeTab="1" xr2:uid="{00000000-000D-0000-FFFF-FFFF00000000}"/>
  </bookViews>
  <sheets>
    <sheet name="Instructions" sheetId="25" r:id="rId1"/>
    <sheet name="User Input" sheetId="23" r:id="rId2"/>
    <sheet name="Summary" sheetId="27" r:id="rId3"/>
    <sheet name="Column Explanations" sheetId="26" r:id="rId4"/>
    <sheet name="Lookup Tables" sheetId="24" r:id="rId5"/>
  </sheets>
  <definedNames>
    <definedName name="_xlnm._FilterDatabase" localSheetId="4" hidden="1">'Lookup Tables'!$I$1:$J$15</definedName>
    <definedName name="_xlnm.Print_Area" localSheetId="1">'User Input'!$A$1:$Y$25</definedName>
  </definedNames>
  <calcPr calcId="191029"/>
  <pivotCaches>
    <pivotCache cacheId="11"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8" i="23" l="1"/>
  <c r="F30" i="27" l="1"/>
  <c r="E30" i="27"/>
  <c r="Z31" i="23" l="1"/>
  <c r="Z25" i="23"/>
  <c r="Z24" i="23"/>
  <c r="Z23" i="23"/>
  <c r="Z22" i="23"/>
  <c r="Z32" i="23"/>
  <c r="Z21" i="23"/>
  <c r="Z19" i="23"/>
  <c r="Z20" i="23"/>
  <c r="Z18" i="23"/>
  <c r="Z45" i="23"/>
  <c r="Z46" i="23"/>
  <c r="Z47" i="23"/>
  <c r="Z49" i="23"/>
  <c r="Z50" i="23"/>
  <c r="Z51" i="23"/>
  <c r="Z52" i="23"/>
  <c r="Z53" i="23"/>
  <c r="Z54" i="23"/>
  <c r="Z55" i="23"/>
  <c r="Z56" i="23"/>
  <c r="Z57" i="23"/>
  <c r="Z58" i="23"/>
  <c r="Z26" i="23"/>
  <c r="Z27" i="23"/>
  <c r="Z28" i="23"/>
  <c r="Z29" i="23"/>
  <c r="Z30" i="23"/>
  <c r="Z33" i="23"/>
  <c r="Z34" i="23"/>
  <c r="Z35" i="23"/>
  <c r="Z36" i="23"/>
  <c r="Z37" i="23"/>
  <c r="Z38" i="23"/>
  <c r="Z39" i="23"/>
  <c r="Z40" i="23"/>
  <c r="Z41" i="23"/>
  <c r="Z42" i="23"/>
  <c r="Z43" i="23"/>
  <c r="Z44" i="23"/>
  <c r="Z17" i="23"/>
  <c r="F6" i="23"/>
  <c r="F8" i="23" s="1"/>
  <c r="J15" i="24"/>
  <c r="F4" i="23"/>
  <c r="G30" i="27" l="1"/>
  <c r="F9" i="23"/>
</calcChain>
</file>

<file path=xl/sharedStrings.xml><?xml version="1.0" encoding="utf-8"?>
<sst xmlns="http://schemas.openxmlformats.org/spreadsheetml/2006/main" count="702" uniqueCount="295">
  <si>
    <t>Name</t>
  </si>
  <si>
    <t>Email</t>
  </si>
  <si>
    <t>Phone Number</t>
  </si>
  <si>
    <t>Practice</t>
  </si>
  <si>
    <t>Funding Option</t>
  </si>
  <si>
    <t>County</t>
  </si>
  <si>
    <t>Linkage to water quality</t>
  </si>
  <si>
    <t>Project status</t>
  </si>
  <si>
    <t>Nutrient Credit Method</t>
  </si>
  <si>
    <t>Stormwater control measures (State-approved SCMs)</t>
  </si>
  <si>
    <t>Yes</t>
  </si>
  <si>
    <t>Self-funded</t>
  </si>
  <si>
    <t>Durham</t>
  </si>
  <si>
    <t>Nutrients</t>
  </si>
  <si>
    <t>Design, Permitting</t>
  </si>
  <si>
    <t>SNAP version x.x.</t>
  </si>
  <si>
    <t>Green infrastructure and other best management practices (BMPs)</t>
  </si>
  <si>
    <t>No</t>
  </si>
  <si>
    <t>Interlocal agreement</t>
  </si>
  <si>
    <t>Franklin</t>
  </si>
  <si>
    <t>Sediment</t>
  </si>
  <si>
    <t>Site Preparation</t>
  </si>
  <si>
    <t>DWR Crediting document</t>
  </si>
  <si>
    <t>Stream and riparian buffer restoration and enhancement</t>
  </si>
  <si>
    <t>Other organization agreement</t>
  </si>
  <si>
    <t>Granville</t>
  </si>
  <si>
    <t>Peak flow reduction</t>
  </si>
  <si>
    <t>Construction/Installation</t>
  </si>
  <si>
    <t>Monitoring data</t>
  </si>
  <si>
    <t>Programmatic measures</t>
  </si>
  <si>
    <t>Special project (see description in UNRBA Bylaws)</t>
  </si>
  <si>
    <t>Orange</t>
  </si>
  <si>
    <t>Water storage</t>
  </si>
  <si>
    <t>Other (user entered)</t>
  </si>
  <si>
    <t>Infrastructure improvements</t>
  </si>
  <si>
    <t>Person</t>
  </si>
  <si>
    <t>Other</t>
  </si>
  <si>
    <t>Illicit discharge detection and elimination</t>
  </si>
  <si>
    <t>Wake</t>
  </si>
  <si>
    <t>Land conservation</t>
  </si>
  <si>
    <t>Floodplain restoration and reconnection</t>
  </si>
  <si>
    <t>Projects in greenways and parks with water quality and quantity benefits</t>
  </si>
  <si>
    <t>Projects and activities that focus on flooding that have an associated water quality benefit</t>
  </si>
  <si>
    <t>Operation and maintenance costs associated with preserving long-term functionality of practices implemented under the IAIA</t>
  </si>
  <si>
    <t>Administrative costs associated with the participation in the IAIA</t>
  </si>
  <si>
    <t>Carry over to next fiscal year(s):</t>
  </si>
  <si>
    <t>Carry over from previous year (not applicable the first year):</t>
  </si>
  <si>
    <t>Reporting period (fiscal year):</t>
  </si>
  <si>
    <t>Minimum annual investment level specified in the UNRBA Bylaws:</t>
  </si>
  <si>
    <t>Local government submitting the annual report:</t>
  </si>
  <si>
    <t>Yes/No</t>
  </si>
  <si>
    <t>Local Government</t>
  </si>
  <si>
    <t>Initials of Staff Updating the Database (Optional)</t>
  </si>
  <si>
    <t>Benefits and Linkages to Water Quality/Quantity Improvement</t>
  </si>
  <si>
    <t>Project Type</t>
  </si>
  <si>
    <t xml:space="preserve">Local Government project ID Number </t>
  </si>
  <si>
    <t>Partners</t>
  </si>
  <si>
    <t>Project Status</t>
  </si>
  <si>
    <t>Nutrient Credit Estimation Method</t>
  </si>
  <si>
    <t>Other Tracking Metrics</t>
  </si>
  <si>
    <t>Narrative Project Description and Benefits</t>
  </si>
  <si>
    <t>City of Durham</t>
  </si>
  <si>
    <t>Franklin County</t>
  </si>
  <si>
    <t>Granville County</t>
  </si>
  <si>
    <t>Person County</t>
  </si>
  <si>
    <t>Wake County</t>
  </si>
  <si>
    <t>Orange County</t>
  </si>
  <si>
    <t>Durham County</t>
  </si>
  <si>
    <t>Minimum Investment Level</t>
  </si>
  <si>
    <t>Town of Butner</t>
  </si>
  <si>
    <t>Town of Hillsborough</t>
  </si>
  <si>
    <t>City of Creedmoor</t>
  </si>
  <si>
    <t>City of Raleigh</t>
  </si>
  <si>
    <t>Town of Wake Forest</t>
  </si>
  <si>
    <t>Project Location (County)</t>
  </si>
  <si>
    <t xml:space="preserve">Project Status Description </t>
  </si>
  <si>
    <t>Individual Project or Activity Information:</t>
  </si>
  <si>
    <t>Summary Information for the Participating Jurisdiction:</t>
  </si>
  <si>
    <t>Local Government Claiming Credit</t>
  </si>
  <si>
    <t>Total investment for fiscal year (cash and inkind expended for specific project(s)):</t>
  </si>
  <si>
    <t>Compliance with the minimum investment level based on funds expended (cash and inkind):</t>
  </si>
  <si>
    <t>Date of Last Project Update 
(mm/dd/yyyy)</t>
  </si>
  <si>
    <t>Additional Benefits 
(if Applicable)</t>
  </si>
  <si>
    <t>Nutrient Credit Estimation Method
(User Entered)</t>
  </si>
  <si>
    <t>Project identification number used by the local government</t>
  </si>
  <si>
    <t>Dropdown list of counties to designate general location.</t>
  </si>
  <si>
    <t>Enter latitude in decimal degrees</t>
  </si>
  <si>
    <t>Enter longitude in decimal degrees</t>
  </si>
  <si>
    <t>Project Location (Latitude DD)</t>
  </si>
  <si>
    <t>Project Location (Longitude DD)</t>
  </si>
  <si>
    <t xml:space="preserve">List other local governments or organizations that are contributing to the project. </t>
  </si>
  <si>
    <t xml:space="preserve">Enter additional description of status. </t>
  </si>
  <si>
    <t>Estimated total cost of project (for multiyear projects, this will be greater than the funds expended this fiscal year).</t>
  </si>
  <si>
    <t>Total Project Cost (All Partners, All Years)</t>
  </si>
  <si>
    <t xml:space="preserve">The sum of each participating jurisdiction’s commitment for this fiscal year. </t>
  </si>
  <si>
    <t>Enter cash amount expended this fiscal year by local government using this form to track compliance.</t>
  </si>
  <si>
    <t xml:space="preserve">Enter in-kind cash value expended this fiscal year by the local government using this form to track compliance.  Local governments should retain notes that document how in-kind amounts were translated to cash value. </t>
  </si>
  <si>
    <t xml:space="preserve">Dropdown menu of nutrient credit methods.  </t>
  </si>
  <si>
    <t xml:space="preserve">For activities without State-approved nutrient credits, other tracking metrics can be used to document progress based on the information available for the action/project (e.g., acres conserved, linear feet of pipe repaired).  </t>
  </si>
  <si>
    <t>Date project or activity data was last updated in the database.</t>
  </si>
  <si>
    <t>Initials of staff updating the database (optional as useful, not required)</t>
  </si>
  <si>
    <t>Cash Funds Expended for Fiscal Year by Your Organization</t>
  </si>
  <si>
    <t>Provide additional details about the project description, location, etc. as useful to your organization.</t>
  </si>
  <si>
    <t>Total Funds Committed This Fiscal Year (All Partners, This Fiscal Year)</t>
  </si>
  <si>
    <t>In-Kind Funds Expended for Fiscal Year by Your Organization</t>
  </si>
  <si>
    <t>Other/Multiple</t>
  </si>
  <si>
    <t xml:space="preserve">Select from a dropdown list of benefits and linkages to water quality or water quantity improvement: nutrients, sediment, peak flow reduction, water storage, other/multiple.  If user selects "other/multiple" or wants to provide additional comments, provide a description in the column to the right. 
</t>
  </si>
  <si>
    <t>Anticipated Timeline for Completion of Construction or Full Implementation (Fiscal Year)</t>
  </si>
  <si>
    <t xml:space="preserve">The anticipated fiscal year for completion of construction or full implementation of the project or activity.  This may be the current fiscal year or a future year for multi-year projects. Long-term operation and maintenance would extend beyond the year of completion or full implementation entered in this cell. </t>
  </si>
  <si>
    <t>In Service/Operation and Maintenance</t>
  </si>
  <si>
    <t xml:space="preserve">Project Status includes a dropdown menu of several options to describe the status of projects and activities (e.g., permitting, construction, completion status).  If "other" is selected, the user can enter details in the Project Status Description column. If funds expended this fiscal year cover multiple activities, the Project Status Description column can describe these as well. </t>
  </si>
  <si>
    <t xml:space="preserve">Contact information for the person submitting the report for this fiscal year:                         </t>
  </si>
  <si>
    <t>Local government submitting the annual report, populated automatically after the user selects from the dropdown menu in cell F3 on the User Input tab.</t>
  </si>
  <si>
    <t xml:space="preserve">The dropdown menu includes the four funding options are available for participants in the IAIA Program:                                                                                                                                                                       •	Self-funded – An individual participant may use funds for eligible projects and activities within and managed by their own jurisdiction. 
•	Interlocal agreement – Individual participants may enter into interlocal agreements in which eligible projects and activities are jointly funded by two or more jurisdictions. 
•	Funding existing local organizations - Individual participants may contribute funds towards eligible projects or activities to other local organizations including local Soil and Water Conservation Districts, County Health Departments, School Districts, watershed improvement associations, land conservation groups, and UNRBA members that do not have ED requirements that may implement projects to improve water quality.  The receiving local organization is responsible for prioritizing and selecting from the list of eligible projects and activities under their established procedures for setting priority.  Use of funds by other local organizations is limited to projects and activities associated with water quality and watershed improvement benefits.  A separate agreement/contract may be required to specify use of funds through other local organizations.
•	Development of a special project– individual participants may contribute to a special project under Section V of the Bylaws. Special projects must fall under the approved list of project types provided in this document.  </t>
  </si>
  <si>
    <t>Estimated Annual Total Nitrogen Reductions   (lb-N/yr)</t>
  </si>
  <si>
    <t>Estimated Annual Total Phosphorus Reductions   (lb-P/yr)</t>
  </si>
  <si>
    <t>Estimated Annual Total Nitrogen Reductions (lb-N/yr)</t>
  </si>
  <si>
    <t>Estimated Annual Total Phosphorus Reductions (lb-P/yr)</t>
  </si>
  <si>
    <t>Estimated annual nitrogen credits (pounds per year) associated with projects and activities that have quantifiable estimates.</t>
  </si>
  <si>
    <t>Estimated annual phosphorus credits (pounds per year) associated with projects and activities that have quantifiable estimates.</t>
  </si>
  <si>
    <r>
      <t xml:space="preserve">Enter additional description of benefits. Examples provided by NC Division of Water Resources include </t>
    </r>
    <r>
      <rPr>
        <b/>
        <sz val="9"/>
        <rFont val="Franklin Gothic Medium Cond"/>
        <family val="2"/>
      </rPr>
      <t>Environmental Benefits</t>
    </r>
    <r>
      <rPr>
        <sz val="9"/>
        <rFont val="Franklin Gothic Medium Cond"/>
        <family val="2"/>
      </rPr>
      <t xml:space="preserve">: Drainage &amp; Flooding Control, Climate Resiliency (Carbon Sequestration, Urban Heat Island Regulation, Water Temperature Regulation, Effectiveness Monitoring, Environmental Stewardship, Floodplain Reconnection, Aquatic &amp; Terrestrial Habitat, Groundwater Recharge, Habitat Reconnection, Invasive Species Removal , Natural Area Conservation/Preservation, Streambank/Shoreline Stabilization, Stormwater Attenuation, Water Conservation/Reuse. </t>
    </r>
    <r>
      <rPr>
        <b/>
        <sz val="9"/>
        <rFont val="Franklin Gothic Medium Cond"/>
        <family val="2"/>
      </rPr>
      <t>Economic Benefits</t>
    </r>
    <r>
      <rPr>
        <sz val="9"/>
        <rFont val="Franklin Gothic Medium Cond"/>
        <family val="2"/>
      </rPr>
      <t xml:space="preserve">: Economic Development, Eco‐tourism, Local Job Creation &amp; Retention, Improved Community Resiliency, Increased Property Values, Infrastructure/Property Loss Mitigation, Reduced Drainage Infrastructure Costs. </t>
    </r>
    <r>
      <rPr>
        <b/>
        <sz val="9"/>
        <rFont val="Franklin Gothic Medium Cond"/>
        <family val="2"/>
      </rPr>
      <t>Social Benefits</t>
    </r>
    <r>
      <rPr>
        <sz val="9"/>
        <rFont val="Franklin Gothic Medium Cond"/>
        <family val="2"/>
      </rPr>
      <t xml:space="preserve">: Collaborative Partnerships/Stakeholder Engagement, Community Development &amp; Revitalization, Environmental education/STEM (Signage, Tours, etc.), Improved Aesthetics, Improved Physical Fitness/Recreation, Improved Public Health, Improved Safety, Reduced Noise Pollution , Connectivity to Significant Cultural Heritage Area. </t>
    </r>
  </si>
  <si>
    <t>Town of Stem</t>
  </si>
  <si>
    <t>Hydrilla removal and control</t>
  </si>
  <si>
    <t>New practice #1</t>
  </si>
  <si>
    <t>New practice #2</t>
  </si>
  <si>
    <t>New practice #3</t>
  </si>
  <si>
    <t>New practice #4</t>
  </si>
  <si>
    <t>New practice #5</t>
  </si>
  <si>
    <t>The dropdown menu includes the activities/projects eligible for use under the IAIA:
•	All State-approved practices with established nutrient credits including stormwater control measures (SCMs) including retrofits
•	Green infrastructure and other best management practices (BMPs) that include water quality and quantity improvements
•	Hydrilla removal and control
•	Programmatic measures beyond baseline program activities (i.e., levels in 2006) for years after the start of the IAIA program
o	Fertilizer application education of businesses and homeowners
o	Onsite wastewater treatment system inspection programs, maintenance tracking, repair, replacement, and pump-out programs, education of owners regarding proper maintenance, and training of professionals who inspect and repair onsite systems
o	Pet waste pickup education, waste management stations, and enforcement 
•	Infrastructure improvements including 
o	Repair and replacement of leaky infrastructure
o	Reduction of sanitary sewer overflows
o	Extension of sewer lines to areas using onsite systems (targeting areas with known failure issues) or package plants
•	Illicit discharge detection and elimination 
•	Land conservation in high priority areas (as determined through an appropriate evaluation resource, i.e., land conservation programs that identify water quality aspects of available preservation sites)   
•	Floodplain restoration and reconnection
•	Greenways and parks with water quality and quantity benefits (water quality benefits would be identified as specific project components and documented within the adopted development plans)
•	Projects and activities that focus on flooding that have an associated water quality benefit  
•	Operation and maintenance costs associated with preserving long-term functionality of practices implemented under the IAIA; this type of project may refer to O&amp;M contracts that include multiple projects managed for the IAIA.  For single projects where the local government wants to maintain the project type, select one of the other options for project type and set the status to "In Service/Operation and Maintenance".</t>
  </si>
  <si>
    <t>FY2023</t>
  </si>
  <si>
    <t>SGWASA I-85 Project</t>
  </si>
  <si>
    <t>SGWASA
Creedmoor
Granville Co.
Stem</t>
  </si>
  <si>
    <t>Appx 2028</t>
  </si>
  <si>
    <t xml:space="preserve">Repair and replacement of surcharging pump stations, sewer pipes, and appurtenances currently leaking sewage, which lead to illicit discharges. </t>
  </si>
  <si>
    <t>UNRBA CGC</t>
  </si>
  <si>
    <t>Forrest Westall</t>
  </si>
  <si>
    <t>forrest.westall@unrba.org</t>
  </si>
  <si>
    <t xml:space="preserve">(919) 339-3679 </t>
  </si>
  <si>
    <t>CT 18267 - catch basin pilot study</t>
  </si>
  <si>
    <t>nutrients, gross solids removal</t>
  </si>
  <si>
    <t>operation and maintenance</t>
  </si>
  <si>
    <t>n/a</t>
  </si>
  <si>
    <t>35.69 N/yr</t>
  </si>
  <si>
    <t>3.16 P/yr</t>
  </si>
  <si>
    <t>monitoring data</t>
  </si>
  <si>
    <t>DM</t>
  </si>
  <si>
    <t>Catch Basin Insert Pilot Study - SP-2021-01. Pilot study to install gross solid filter inserts into catch basins in downtown Durham. Multiple locations. Benefits include nutrients, gross solid and sediment reduction.  Study complete, but City is undertaking ongoing maintenance of two catch basins from this study.</t>
  </si>
  <si>
    <t>CT14277 - South Ellerbe Prof Services</t>
  </si>
  <si>
    <t>ecosystem service benefits</t>
  </si>
  <si>
    <t>professional services contract for design and permitting of project</t>
  </si>
  <si>
    <t>see notes</t>
  </si>
  <si>
    <t>South Ellerbe Stormwater Restoration Professional Services. This project will create a combination of restored streams and a wetland that will provide a natural system for reducing and removing pollutants from an urban watershed, most of which was developed prior to the adoption of stormwater regulations . Nutrient reductions will be indicated in the phase 3 construction. Additional ecosystem service benefits will  include flood reduction,  native plantings, increased wildlife habitat, expanded green space, and educational opportunities.</t>
  </si>
  <si>
    <t>CT 18728 South Ellerbe Soil Removal, Phase 2</t>
  </si>
  <si>
    <t>completed</t>
  </si>
  <si>
    <t>Phase 2 of the South Ellerbe Stormwater Restoration and includes soil removal in preparation for Phase 3 of the construction project. Benefits include reduction of nutrients, sediment, and peak flow reduction. Nutrient reductions will be indicated in the phase 3 construction</t>
  </si>
  <si>
    <t>Hydrilla Eradication</t>
  </si>
  <si>
    <t>on going</t>
  </si>
  <si>
    <t>TBD</t>
  </si>
  <si>
    <t>City Department of Water Management funding of hydrilla monitoring and eradication to improve water quality in the Eno River, multiple locations. Benefits include improvements to aquatic life and reduction of invasive aquatic plant</t>
  </si>
  <si>
    <t>CT 16214 Stream Vegetation Management</t>
  </si>
  <si>
    <t>Invasive vegetation management within the Falls Lake watershed  to preserve riparian buffer function, multiple locations. This is a three year contract. Benefits include improvements to buffer vegetation and reduction of invasive vegetation</t>
  </si>
  <si>
    <t>Tree Planting</t>
  </si>
  <si>
    <t>complete</t>
  </si>
  <si>
    <t>Enhancement of City's tree canopy .  25 of 564 trees were planted in the Falls Lake watershed. Benefits include improvement of urban tree canopy in partnership with General Services. Multiple locations.</t>
  </si>
  <si>
    <t>CT 16301 Interlocal Agreement with SWCD</t>
  </si>
  <si>
    <t>pending</t>
  </si>
  <si>
    <t>The City has entered into an interlocal agreement with the Durham and Soil and Water Conservation District and paid them $90,000 for the implementation of residential retrofits. Upcoming reports will show where the projects are, and these will be reported on next year. Nutrient reductions are calculated using latest version o the SNAP tool.</t>
  </si>
  <si>
    <t>IDDE SSO Response</t>
  </si>
  <si>
    <t>Multiple</t>
  </si>
  <si>
    <t>nutrients, sediment, pathogens, toxics, preservation of public and aquatic health</t>
  </si>
  <si>
    <t>ongoing</t>
  </si>
  <si>
    <t>14 lb N/yr</t>
  </si>
  <si>
    <t>2.6 lb P/yr</t>
  </si>
  <si>
    <t>JA</t>
  </si>
  <si>
    <t xml:space="preserve">Calculations based on Memorandum: Approval of Remedying Illicit Discharges Nutrient Reduction Practice, Zimmerman, NC DEQ DWR, 2017.. Source specific eliminated load method for dry weather sanitary sewer overflows (SSOs). Ongoing response program implemented by Water Management and Public Works to identify, contain, and properly dispose of SSO discharges. </t>
  </si>
  <si>
    <t>SGWASA
Butner
Granville Co.
Stem</t>
  </si>
  <si>
    <t>DCO NMS Study</t>
  </si>
  <si>
    <t>FY23</t>
  </si>
  <si>
    <t>In February 2021, Durham County contracted WK Dickson for assistance in developing its Nutrient Management Strategy for addressing the requirements of the Falls Lake Rules.  In accordance with the County's Stormwater Guiding Principles of Compliance, Efficiency, Resiliency, and Environmental Justice, WK Dickson developed a project selection rubric.  They then identified potential 15 potential project sites for nutrient reduction.  Those sites were narrowed to 10.  Field evaluation by WKD and County staff finalized 6 sites for further project development.  At the end of FY22, projects have been developed for those 6 sites including bioretention, stream restoration, stormwater wetlands, RSC, and other practices.  Construction cost estimates and project renderings were also developed.  In FY23, those projects were brought to the County Board of Commissioners and the Neal Middle School Bioretention Project was selected.  Additionally, the Whispering Pines Mobile Home Park Stream Restoration Project was also selected for LASII Grant Application..</t>
  </si>
  <si>
    <t xml:space="preserve">AWCP </t>
  </si>
  <si>
    <t>Aqyatic weed removal</t>
  </si>
  <si>
    <t>Durham County's participation in the Aquatic Weed Control Program.</t>
  </si>
  <si>
    <t>Neal Middle School Bioretention Project</t>
  </si>
  <si>
    <t>FY25</t>
  </si>
  <si>
    <t>The Neal Middle School Bioretention Project was selected as the County’s first stormwater project to be funded by the Stormwater Utility for compliance with the IAIA and nutrient removal targets.  The project will treat approximately 4.5 acres of previously untreated impervious area at Neal Middle School at the corner of Wake Forest Highway and Baptist Rd in Durham County.  The project will also incorporate a significant educational element and will be incorporated into the Science curriculum at Neal Middle.  The County received $225,000 in funding from the Environmental Enhancement Grant Program in the North Carolina Attorney General’s Office.  In FY23, the County published a request for proposals and WK Dickson was selected to design and manage construction of the project.  Construction is scheduled for the summer of 2024.</t>
  </si>
  <si>
    <t>SGWASA
Butner
Creedmoor
Stem</t>
  </si>
  <si>
    <t>Multiple (Eno River Hydrilla Management Task Force)</t>
  </si>
  <si>
    <t>Hydrilla removal can improve water quality and quantity</t>
  </si>
  <si>
    <t>In progress</t>
  </si>
  <si>
    <t>Ongoing effort</t>
  </si>
  <si>
    <t>Multiple partners, total unknown at ths time</t>
  </si>
  <si>
    <t>N/A</t>
  </si>
  <si>
    <t>WP</t>
  </si>
  <si>
    <t>Orange County Hydrilla Removal:  Hydrilla removal was recently added to the list of eligible activities that would could towards jurisdictional investment in the IAIA.  N &amp; P reductions have yet to be assigned for hydrilla removal, so values are TBD.  These efforts will be conducted throughout the Falls Lake watershed within Orange County so specific Lat/Long is not provided.  Per Memorandum from DWR on 2/10/2022, hydrilla can lead to loss of recreational use of waters and increased flood duration and intensity from obstruction of waterways.  It can also negatively impact water quality and harm aquatic life by depleting oxygen levels and can increase nutrients released from sediment.  For those reasons, hydrilla containment and removal has been considered as likely benefitting water quality and quantity.</t>
  </si>
  <si>
    <t>Nutrient reduction, Peak Flow Reduction, Environmental Education</t>
  </si>
  <si>
    <t>Spring 2024</t>
  </si>
  <si>
    <t>Total unknown at this time (bid award in progress)</t>
  </si>
  <si>
    <t>Gravelly Hill Middle School Stormwater Wetland Retrofit:  Project is a retrofit of a relic sediment basin that was never removed during the construction of Gravelly Hill Middle School to a stormwater wetland with an outdoor classroom area and educactional signage.  We are only in the permitting / bid award phase of this project so total costs, N &amp; P reductions, etc. are unknown at this time and TBD.</t>
  </si>
  <si>
    <t>729-000</t>
  </si>
  <si>
    <t>Piedmont Conservation Council for Env. Enhancement Grant</t>
  </si>
  <si>
    <t>Conservation; community outreach</t>
  </si>
  <si>
    <t>SW mitigation survey started, at 30%, &amp; M. Plan redesign for BMPs</t>
  </si>
  <si>
    <t>TBD with BMPs</t>
  </si>
  <si>
    <t>CB</t>
  </si>
  <si>
    <t>Architectural/engineering firm selected to begin work on the design of a new SW control measure at the Rock Athletic Complex; benefits are co-location of needed SW mitigation within existing parks &amp; getting BMPs to determine nutrient loads &amp; their mitigation requirements. RFP issued for complete design of the County Farm site and a project schedule towards constructing a passive recreational park with stormwater controls for IAIA compliance; Special Use Permit approved to convert the site into a park.</t>
  </si>
  <si>
    <t>SGWASA
Butner
Granville Co.
Creedmoor</t>
  </si>
  <si>
    <t>IAIA-22-2</t>
  </si>
  <si>
    <t>Piedmont Conservation Council, Orange Habitat for Humanity, NCEEG Grant</t>
  </si>
  <si>
    <t>ecosystem services, sustainability, outreach, environmental justice, research</t>
  </si>
  <si>
    <t>NCSU will begin monitoring of bioswales in FY24</t>
  </si>
  <si>
    <t>TLH</t>
  </si>
  <si>
    <t>Odie St GI Project - Design and construct stormwater green infrastructure treating impervious surface within the Odie Street Habitat for Humanity Neighborhood. Provides multiple benefits including nutrient reduction, peak flow attenuation, ecosystem benefits and includes an educational component to a historically underserved community.</t>
  </si>
  <si>
    <t>IAIA-23-6</t>
  </si>
  <si>
    <t>None</t>
  </si>
  <si>
    <t>Peak flow reduction, sustainability</t>
  </si>
  <si>
    <t>Variable</t>
  </si>
  <si>
    <t>Nutrient reductions based on usage; town will monitor usage and update when approprate.</t>
  </si>
  <si>
    <t>CCP Cistern Project - Install an above ground cistern and associated appurtenances at the town's Cates Creek Park; water to be used for irrigation of plants and gardens within the park.</t>
  </si>
  <si>
    <t>IAIA-23-7</t>
  </si>
  <si>
    <t>Eno River Hydrilla Management Task Force</t>
  </si>
  <si>
    <t>Nutrient reduction, aquatic habitat improvement</t>
  </si>
  <si>
    <t>Treatment to control aquatic invasive weed</t>
  </si>
  <si>
    <t>On-going</t>
  </si>
  <si>
    <t>unknown</t>
  </si>
  <si>
    <t>tba</t>
  </si>
  <si>
    <t>Nutrient credits for hydrilla removal are pending further investigation</t>
  </si>
  <si>
    <t>Hydrilla and tuber surveys conducted by the state</t>
  </si>
  <si>
    <t>Eno River Hydrilla Management Project - Cost share for treating invasive hydrilla plant by the Eno River Hydrilla Management Task Force. Provides multiple benefits including nutrient reductions and aquatic habitat improvement.</t>
  </si>
  <si>
    <t>IAIA-23-8</t>
  </si>
  <si>
    <t>ecysystem services, sustainability, pollinator habitat</t>
  </si>
  <si>
    <t>Riverwalk Compost Blanket Project - Install compost blanket to alleviate erosion and increase infiltration on an eroded slope along Riverwalk Greenway. Project also provides native pollinator habitat.</t>
  </si>
  <si>
    <t>IAIA-23-9</t>
  </si>
  <si>
    <t>ecosystem services, sustainability, outreach, environmental justice, sediment</t>
  </si>
  <si>
    <t>Stream restoration/stabilization credits are currently not approved</t>
  </si>
  <si>
    <t>Odie St Stabilization Project - Stabilize existing ephemeral/intermittent stream channel and plant riparian vegetation; while this is a separate project, it is part of the overall Odie Street/Habitat for Humanity project. Stabilizing the stream will reduce sediment and erosion, while stabilizing the road bed along the channel.</t>
  </si>
  <si>
    <t>IAIA-23-10</t>
  </si>
  <si>
    <t>ecysystem services, sustainability, sediment</t>
  </si>
  <si>
    <t>Reductions based on converting managed pervious to protected forest</t>
  </si>
  <si>
    <t>Inspect to ensure trees survive</t>
  </si>
  <si>
    <t xml:space="preserve">Murray St and Turnip Patch Park Riparian Buffer Enhancement Project - plant additional trees and shrubs within the riparian buffer at these two town parks. </t>
  </si>
  <si>
    <t>35° 59' 1.356'' N</t>
  </si>
  <si>
    <t>78° 36' 33.264'' W</t>
  </si>
  <si>
    <t>Design for  conversion of existing dry detention to bioretention and installation of linear bioretention to collect runoff from adjacent parking lot.</t>
  </si>
  <si>
    <t>FY 25</t>
  </si>
  <si>
    <t>Total=$317,800  Feasibility:  $7,200 (complete); Design: $30,600 (complete); Construction:  $280,000 (estimated)</t>
  </si>
  <si>
    <t>NND</t>
  </si>
  <si>
    <t>Wake County completed the design for retrofit of an existing dry detention to a bioretention and installation of a new linear bioretention at Northern Wake Fire Station #2.  The 8.5 ac is located on a UT to Falls Lake.  The project is located in the Protected Area of Falls Lake and ~0.5mi outside of the Critical Area.  Initial project construction pre-dated Falls Lake Rules.  The SNAP tool estimates an 86% reduction of nitrogen and 88% reduction of phosphorous with installation of the two bioretention projects. Wake County will seek partnerships to assist with funding construction in FY 25.</t>
  </si>
  <si>
    <t>Wake Soil and Water Conservation District</t>
  </si>
  <si>
    <t>Ecosystem Service Benefits</t>
  </si>
  <si>
    <t xml:space="preserve">Project was completed on 4/21/23. Five year maintenance period currently underway. </t>
  </si>
  <si>
    <t>FY 23</t>
  </si>
  <si>
    <t>BEHI/NBS</t>
  </si>
  <si>
    <t>Soil Saved=12 tons/yr</t>
  </si>
  <si>
    <t>MR</t>
  </si>
  <si>
    <t>Ongoing</t>
  </si>
  <si>
    <t>Watershed Management staff inspected 76 SCMs in the Falls Lake Watershed in FY23.</t>
  </si>
  <si>
    <t>WCES Watershed Management staff performed 76 inspections in Falls Lake Watershed in FY23 to ensure SCMs are functioning properly.  Proper functioning SCMs are critical to maintaining water quality in Falls Lake.  SCMs provide nutrient reduction and peak flow attenuation.  In-kind funds are based upon the hourly rate for staff performing SCM inspections within the Falls Lake Watershed.  Watershed investment reflects hours above and beyond 2006 hours.</t>
  </si>
  <si>
    <t>Public Health</t>
  </si>
  <si>
    <t>Wastewater Management completed 77 septic complaint investigations, 225 Operation and Maintenance inspections, 41 Construction Authorizations for septic repairs and 34 Operation Permits for septic repair.</t>
  </si>
  <si>
    <t xml:space="preserve">WCES Wastewater Management staff respond to  complaints and requests for investigation of malfunctioning septic systems.  Complaint response is  a top priority for WWM as malfunctioning septic  present potential threats to both public health and water quality.  In-kind funds are based upon the hourly rate for staff performing both septic complaint investigation/code case violations and septic repairs (Construction Authorization and Operation Permit) within the Falls Lake Watershed.  Watershed investment reflects hours  above and beyond 2006  hours. </t>
  </si>
  <si>
    <t xml:space="preserve">35° 58' 4.3896'' </t>
  </si>
  <si>
    <t>78° 38' 38.688'' W</t>
  </si>
  <si>
    <t>Outreach, increased awareness</t>
  </si>
  <si>
    <t>Education and outreach programs at Blue Jay Point County Park (BJPCP) are ongoing.</t>
  </si>
  <si>
    <t>BJPCP staff completed 156 water-related programs with 3,742 attendees in FY23.</t>
  </si>
  <si>
    <t>01 Horse Creek Watershed Study</t>
  </si>
  <si>
    <t>Finalizing Watershed Study for scoping projects</t>
  </si>
  <si>
    <t>UNK</t>
  </si>
  <si>
    <t>WTM</t>
  </si>
  <si>
    <t>MS</t>
  </si>
  <si>
    <t>P+Q</t>
  </si>
  <si>
    <t>Row Labels</t>
  </si>
  <si>
    <t>Grand Total</t>
  </si>
  <si>
    <t>Sum of P+Q</t>
  </si>
  <si>
    <t>Participant</t>
  </si>
  <si>
    <t>Annual Funds Committed</t>
  </si>
  <si>
    <t>FY2021-2022 Funds Allocated</t>
  </si>
  <si>
    <t>FY2022-2023 Funds Allocated</t>
  </si>
  <si>
    <t xml:space="preserve">Durham County received a grant in FY2022-2023 that covered a major project cost and the County did not need to expend the planned amount in FY2022-2023.  Future years will required additional funds for this project that will result in full compliance for Durham County. </t>
  </si>
  <si>
    <t>Sort descending and then paste into summary report Table 1</t>
  </si>
  <si>
    <t>Durham County                  US Army National Guard</t>
  </si>
  <si>
    <t xml:space="preserve">Reduces sediment load to downstream reservoirs </t>
  </si>
  <si>
    <t>Completed</t>
  </si>
  <si>
    <t>6 lbs</t>
  </si>
  <si>
    <t>102 lbs</t>
  </si>
  <si>
    <t>SNAP</t>
  </si>
  <si>
    <t>EB</t>
  </si>
  <si>
    <t xml:space="preserve">The project, known as the Newsome project, consists of 177 forested acres and approximately 5,000 linear feet of stream frontage along Camp Creek, which drains into Knapp of Reeds Creek before reaching Falls Lake.  The Triangle Land Conservancy will hold the easement to property and will be responsible for the stewardship and monitoring requirements. </t>
  </si>
  <si>
    <t>Total</t>
  </si>
  <si>
    <t>Count of P+Q</t>
  </si>
  <si>
    <t>DMS</t>
  </si>
  <si>
    <t>Flood Control</t>
  </si>
  <si>
    <t xml:space="preserve">2.2 lbs </t>
  </si>
  <si>
    <t>0.33 lbs</t>
  </si>
  <si>
    <t>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</si>
</sst>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m/d/yyyy;@"/>
    <numFmt numFmtId="166" formatCode="_(* #,##0_);_(* \(#,##0\);_(* &quot;-&quot;??_);_(@_)"/>
    <numFmt numFmtId="168" formatCode="_(&quot;$&quot;* #,##0_);_(&quot;$&quot;* \(#,##0\);_(&quot;$&quot;* &quot;-&quot;??_);_(@_)"/>
  </numFmts>
  <fonts count="32" x14ac:knownFonts="1">
    <font>
      <sz val="9"/>
      <name val="Franklin Gothic Medium Cond"/>
      <family val="2"/>
    </font>
    <font>
      <sz val="11"/>
      <color theme="1"/>
      <name val="Franklin Gothic Medium Cond"/>
      <family val="2"/>
      <scheme val="minor"/>
    </font>
    <font>
      <sz val="11"/>
      <color theme="1"/>
      <name val="Franklin Gothic Medium Cond"/>
      <family val="2"/>
      <scheme val="minor"/>
    </font>
    <font>
      <sz val="11"/>
      <color theme="1"/>
      <name val="Franklin Gothic Medium Cond"/>
      <family val="2"/>
      <scheme val="minor"/>
    </font>
    <font>
      <sz val="11"/>
      <color theme="1"/>
      <name val="Franklin Gothic Medium Cond"/>
      <family val="2"/>
      <scheme val="minor"/>
    </font>
    <font>
      <sz val="9"/>
      <name val="Franklin Gothic Medium Cond"/>
      <family val="2"/>
      <scheme val="minor"/>
    </font>
    <font>
      <sz val="10"/>
      <color theme="0"/>
      <name val="Franklin Gothic Demi Cond"/>
      <family val="2"/>
      <scheme val="major"/>
    </font>
    <font>
      <sz val="9"/>
      <color rgb="FF9C0006"/>
      <name val="Franklin Gothic Medium Cond"/>
      <family val="2"/>
      <scheme val="minor"/>
    </font>
    <font>
      <sz val="9"/>
      <color rgb="FF006100"/>
      <name val="Franklin Gothic Medium Cond"/>
      <family val="2"/>
      <scheme val="minor"/>
    </font>
    <font>
      <sz val="9"/>
      <color rgb="FF9C5700"/>
      <name val="Franklin Gothic Medium Cond"/>
      <family val="2"/>
      <scheme val="minor"/>
    </font>
    <font>
      <sz val="9"/>
      <color rgb="FFFA7D00"/>
      <name val="Franklin Gothic Medium Cond"/>
      <family val="2"/>
      <scheme val="minor"/>
    </font>
    <font>
      <u/>
      <sz val="9"/>
      <color theme="10"/>
      <name val="Franklin Gothic Medium Cond"/>
      <family val="2"/>
    </font>
    <font>
      <u/>
      <sz val="9"/>
      <color theme="11"/>
      <name val="Franklin Gothic Medium Cond"/>
      <family val="2"/>
    </font>
    <font>
      <b/>
      <sz val="15"/>
      <color theme="3"/>
      <name val="Franklin Gothic Medium Cond"/>
      <family val="2"/>
      <scheme val="minor"/>
    </font>
    <font>
      <b/>
      <sz val="13"/>
      <color theme="3"/>
      <name val="Franklin Gothic Medium Cond"/>
      <family val="2"/>
      <scheme val="minor"/>
    </font>
    <font>
      <b/>
      <sz val="11"/>
      <color theme="3"/>
      <name val="Franklin Gothic Medium Cond"/>
      <family val="2"/>
      <scheme val="minor"/>
    </font>
    <font>
      <sz val="18"/>
      <color theme="3"/>
      <name val="Franklin Gothic Demi Cond"/>
      <family val="2"/>
      <scheme val="major"/>
    </font>
    <font>
      <b/>
      <sz val="11"/>
      <color theme="1"/>
      <name val="Franklin Gothic Medium Cond"/>
      <family val="2"/>
      <scheme val="minor"/>
    </font>
    <font>
      <sz val="11"/>
      <color rgb="FFFF0000"/>
      <name val="Franklin Gothic Medium Cond"/>
      <family val="2"/>
      <scheme val="minor"/>
    </font>
    <font>
      <sz val="9"/>
      <color theme="0"/>
      <name val="Franklin Gothic Medium Cond"/>
      <family val="2"/>
      <scheme val="minor"/>
    </font>
    <font>
      <sz val="9"/>
      <color theme="3" tint="0.499984740745262"/>
      <name val="Franklin Gothic Medium Cond"/>
      <family val="2"/>
      <scheme val="minor"/>
    </font>
    <font>
      <sz val="9"/>
      <color theme="1"/>
      <name val="Franklin Gothic Medium Cond"/>
      <family val="2"/>
      <scheme val="minor"/>
    </font>
    <font>
      <i/>
      <sz val="9"/>
      <name val="Franklin Gothic Medium Cond"/>
      <family val="2"/>
    </font>
    <font>
      <sz val="9"/>
      <name val="Franklin Gothic Medium Cond"/>
      <family val="2"/>
    </font>
    <font>
      <sz val="11"/>
      <name val="Franklin Gothic Medium Cond"/>
      <family val="2"/>
    </font>
    <font>
      <sz val="8"/>
      <name val="Franklin Gothic Medium Cond"/>
      <family val="2"/>
    </font>
    <font>
      <sz val="8"/>
      <color theme="1"/>
      <name val="Franklin Gothic Medium Cond"/>
      <family val="2"/>
      <scheme val="minor"/>
    </font>
    <font>
      <sz val="12"/>
      <name val="Franklin Gothic Medium Cond"/>
      <family val="2"/>
    </font>
    <font>
      <b/>
      <sz val="9"/>
      <name val="Franklin Gothic Medium Cond"/>
      <family val="2"/>
    </font>
    <font>
      <sz val="10"/>
      <name val="Franklin Gothic Medium Cond"/>
      <family val="2"/>
    </font>
    <font>
      <sz val="10"/>
      <color theme="1"/>
      <name val="Franklin Gothic Medium Cond"/>
      <family val="2"/>
      <scheme val="minor"/>
    </font>
    <font>
      <sz val="9"/>
      <name val="Franklin Gothic Demi Cond"/>
      <family val="2"/>
    </font>
  </fonts>
  <fills count="19">
    <fill>
      <patternFill patternType="none"/>
    </fill>
    <fill>
      <patternFill patternType="gray125"/>
    </fill>
    <fill>
      <patternFill patternType="solid">
        <fgColor theme="9"/>
        <bgColor indexed="64"/>
      </patternFill>
    </fill>
    <fill>
      <patternFill patternType="solid">
        <fgColor theme="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A5A5A5"/>
      </patternFill>
    </fill>
    <fill>
      <patternFill patternType="solid">
        <fgColor rgb="FFFFFFCC"/>
      </patternFill>
    </fill>
    <fill>
      <patternFill patternType="solid">
        <fgColor theme="4" tint="0.79998168889431442"/>
        <bgColor indexed="64"/>
      </patternFill>
    </fill>
    <fill>
      <patternFill patternType="solid">
        <fgColor theme="0"/>
        <bgColor indexed="64"/>
      </patternFill>
    </fill>
    <fill>
      <patternFill patternType="solid">
        <fgColor rgb="FFFFFFCC"/>
        <bgColor indexed="64"/>
      </patternFill>
    </fill>
    <fill>
      <patternFill patternType="solid">
        <fgColor theme="6" tint="0.79998168889431442"/>
        <bgColor indexed="64"/>
      </patternFill>
    </fill>
    <fill>
      <patternFill patternType="solid">
        <fgColor theme="6" tint="0.79998168889431442"/>
        <bgColor indexed="65"/>
      </patternFill>
    </fill>
    <fill>
      <patternFill patternType="solid">
        <fgColor theme="8" tint="0.79998168889431442"/>
        <bgColor indexed="64"/>
      </patternFill>
    </fill>
    <fill>
      <patternFill patternType="solid">
        <fgColor theme="4" tint="0.79998168889431442"/>
        <bgColor indexed="65"/>
      </patternFill>
    </fill>
    <fill>
      <patternFill patternType="solid">
        <fgColor theme="8" tint="0.79998168889431442"/>
        <bgColor indexed="65"/>
      </patternFill>
    </fill>
    <fill>
      <patternFill patternType="solid">
        <fgColor theme="2"/>
        <bgColor indexed="64"/>
      </patternFill>
    </fill>
    <fill>
      <patternFill patternType="solid">
        <fgColor rgb="FFFFFF00"/>
        <bgColor indexed="64"/>
      </patternFill>
    </fill>
  </fills>
  <borders count="27">
    <border>
      <left/>
      <right/>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C00000"/>
      </left>
      <right style="thin">
        <color rgb="FFC00000"/>
      </right>
      <top style="thin">
        <color rgb="FFC00000"/>
      </top>
      <bottom style="thin">
        <color rgb="FFC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48">
    <xf numFmtId="0" fontId="0" fillId="0" borderId="0" applyNumberFormat="0"/>
    <xf numFmtId="0" fontId="6" fillId="3" borderId="10" applyBorder="0">
      <alignment horizontal="center" vertical="center"/>
    </xf>
    <xf numFmtId="0" fontId="16" fillId="0" borderId="0" applyNumberFormat="0" applyFill="0" applyBorder="0" applyAlignment="0" applyProtection="0"/>
    <xf numFmtId="0" fontId="13" fillId="10" borderId="11" applyNumberFormat="0" applyAlignment="0" applyProtection="0"/>
    <xf numFmtId="0" fontId="14" fillId="0" borderId="12" applyNumberFormat="0" applyFill="0" applyAlignment="0" applyProtection="0"/>
    <xf numFmtId="0" fontId="15" fillId="0" borderId="13" applyNumberFormat="0" applyFill="0" applyAlignment="0" applyProtection="0"/>
    <xf numFmtId="0" fontId="15" fillId="0" borderId="0" applyNumberFormat="0" applyFill="0" applyBorder="0" applyAlignment="0" applyProtection="0"/>
    <xf numFmtId="0" fontId="8" fillId="4" borderId="0" applyNumberFormat="0" applyBorder="0" applyAlignment="0" applyProtection="0"/>
    <xf numFmtId="0" fontId="7" fillId="5" borderId="7" applyNumberFormat="0" applyProtection="0">
      <alignment horizontal="left" vertical="center"/>
    </xf>
    <xf numFmtId="0" fontId="9" fillId="6" borderId="0" applyNumberFormat="0" applyBorder="0" applyAlignment="0" applyProtection="0"/>
    <xf numFmtId="0" fontId="5" fillId="12" borderId="2" applyNumberFormat="0" applyBorder="0" applyAlignment="0" applyProtection="0"/>
    <xf numFmtId="0" fontId="21" fillId="9" borderId="3" applyNumberFormat="0" applyAlignment="0"/>
    <xf numFmtId="0" fontId="10" fillId="0" borderId="2" applyNumberFormat="0" applyAlignment="0"/>
    <xf numFmtId="0" fontId="10" fillId="0" borderId="14" applyNumberFormat="0" applyFill="0" applyAlignment="0"/>
    <xf numFmtId="0" fontId="19" fillId="7" borderId="4" applyNumberFormat="0" applyAlignment="0" applyProtection="0"/>
    <xf numFmtId="0" fontId="18" fillId="0" borderId="0" applyNumberFormat="0" applyFill="0" applyBorder="0" applyAlignment="0" applyProtection="0"/>
    <xf numFmtId="0" fontId="22" fillId="8" borderId="5" applyNumberFormat="0" applyAlignment="0" applyProtection="0"/>
    <xf numFmtId="0" fontId="20" fillId="11" borderId="0" applyNumberFormat="0" applyBorder="0" applyAlignment="0" applyProtection="0"/>
    <xf numFmtId="0" fontId="17" fillId="0" borderId="6" applyNumberFormat="0" applyFill="0" applyAlignment="0" applyProtection="0"/>
    <xf numFmtId="0" fontId="11" fillId="0" borderId="8" applyNumberFormat="0" applyFill="0" applyBorder="0" applyAlignment="0" applyProtection="0">
      <alignment horizontal="center" vertical="center"/>
    </xf>
    <xf numFmtId="0" fontId="12" fillId="0" borderId="8" applyNumberFormat="0" applyFill="0" applyBorder="0" applyAlignment="0" applyProtection="0">
      <alignment horizontal="center" vertical="center"/>
    </xf>
    <xf numFmtId="0" fontId="5" fillId="2" borderId="1">
      <alignment horizontal="center" vertical="center"/>
    </xf>
    <xf numFmtId="0" fontId="10" fillId="0" borderId="2" applyAlignment="0"/>
    <xf numFmtId="0" fontId="5" fillId="12" borderId="2" applyBorder="0" applyAlignment="0">
      <protection locked="0"/>
    </xf>
    <xf numFmtId="0" fontId="19" fillId="7" borderId="4" applyAlignment="0"/>
    <xf numFmtId="0" fontId="21" fillId="9" borderId="3" applyAlignment="0"/>
    <xf numFmtId="0" fontId="20" fillId="11" borderId="0" applyNumberFormat="0" applyBorder="0" applyAlignment="0"/>
    <xf numFmtId="0" fontId="12" fillId="0" borderId="0" applyNumberFormat="0" applyFill="0" applyBorder="0" applyAlignment="0" applyProtection="0"/>
    <xf numFmtId="0" fontId="10" fillId="0" borderId="14" applyFill="0" applyAlignment="0"/>
    <xf numFmtId="0" fontId="12" fillId="0" borderId="0" applyNumberFormat="0" applyFill="0" applyBorder="0" applyAlignment="0" applyProtection="0"/>
    <xf numFmtId="0" fontId="10" fillId="0" borderId="14" applyFill="0" applyAlignment="0"/>
    <xf numFmtId="0" fontId="21" fillId="9" borderId="3" applyAlignment="0"/>
    <xf numFmtId="0" fontId="20" fillId="11" borderId="0" applyNumberFormat="0" applyBorder="0" applyAlignment="0"/>
    <xf numFmtId="0" fontId="23" fillId="0" borderId="0" applyBorder="0" applyProtection="0"/>
    <xf numFmtId="0" fontId="11" fillId="0" borderId="8" applyFill="0" applyBorder="0" applyAlignment="0">
      <alignment horizontal="center" vertical="center"/>
    </xf>
    <xf numFmtId="0" fontId="13" fillId="10" borderId="11" applyAlignment="0"/>
    <xf numFmtId="0" fontId="14" fillId="0" borderId="12" applyFill="0" applyAlignment="0"/>
    <xf numFmtId="0" fontId="15" fillId="0" borderId="13" applyFill="0" applyAlignment="0"/>
    <xf numFmtId="0" fontId="15" fillId="0" borderId="0" applyFill="0" applyBorder="0" applyAlignment="0"/>
    <xf numFmtId="0" fontId="16" fillId="0" borderId="0" applyFill="0" applyBorder="0" applyAlignment="0"/>
    <xf numFmtId="0" fontId="22" fillId="8" borderId="5" applyAlignment="0" applyProtection="0"/>
    <xf numFmtId="0" fontId="4" fillId="13"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44" fontId="23" fillId="0" borderId="0" applyFont="0" applyFill="0" applyBorder="0" applyAlignment="0" applyProtection="0"/>
    <xf numFmtId="0" fontId="11" fillId="0" borderId="0" applyNumberFormat="0" applyFill="0" applyBorder="0" applyAlignment="0" applyProtection="0"/>
    <xf numFmtId="0" fontId="1" fillId="13" borderId="0" applyNumberFormat="0" applyBorder="0" applyAlignment="0" applyProtection="0"/>
    <xf numFmtId="43" fontId="23" fillId="0" borderId="0" applyFont="0" applyFill="0" applyBorder="0" applyAlignment="0" applyProtection="0"/>
  </cellStyleXfs>
  <cellXfs count="77">
    <xf numFmtId="0" fontId="0" fillId="0" borderId="0" xfId="0"/>
    <xf numFmtId="0" fontId="25" fillId="12" borderId="17" xfId="0" applyFont="1" applyFill="1" applyBorder="1" applyAlignment="1">
      <alignment horizontal="center" vertical="center" wrapText="1"/>
    </xf>
    <xf numFmtId="0" fontId="25" fillId="9" borderId="17" xfId="0" applyFont="1" applyFill="1" applyBorder="1" applyAlignment="1">
      <alignment horizontal="center" vertical="center" wrapText="1"/>
    </xf>
    <xf numFmtId="0" fontId="25" fillId="0" borderId="9" xfId="0" applyFont="1" applyBorder="1" applyAlignment="1">
      <alignment horizontal="center" vertical="center" wrapText="1"/>
    </xf>
    <xf numFmtId="0" fontId="26" fillId="0" borderId="9" xfId="41" applyFont="1" applyFill="1" applyBorder="1" applyAlignment="1">
      <alignment horizontal="center" vertical="center" wrapText="1"/>
    </xf>
    <xf numFmtId="0" fontId="28" fillId="0" borderId="0" xfId="0" applyFont="1" applyAlignment="1">
      <alignment wrapText="1"/>
    </xf>
    <xf numFmtId="0" fontId="28" fillId="0" borderId="0" xfId="0" applyFont="1"/>
    <xf numFmtId="0" fontId="0" fillId="0" borderId="0" xfId="0" applyAlignment="1">
      <alignment wrapText="1"/>
    </xf>
    <xf numFmtId="0" fontId="25" fillId="14" borderId="9" xfId="0" applyFont="1" applyFill="1" applyBorder="1" applyAlignment="1">
      <alignment vertical="center" wrapText="1"/>
    </xf>
    <xf numFmtId="0" fontId="24" fillId="17" borderId="0" xfId="0" applyFont="1" applyFill="1" applyAlignment="1">
      <alignment vertical="center" wrapText="1"/>
    </xf>
    <xf numFmtId="0" fontId="25" fillId="17" borderId="0" xfId="0" applyFont="1" applyFill="1" applyAlignment="1">
      <alignment vertical="center"/>
    </xf>
    <xf numFmtId="0" fontId="0" fillId="17" borderId="0" xfId="0" applyFill="1" applyAlignment="1">
      <alignment vertical="center"/>
    </xf>
    <xf numFmtId="0" fontId="25" fillId="17" borderId="0" xfId="0" applyFont="1" applyFill="1" applyAlignment="1">
      <alignment horizontal="center" vertical="center"/>
    </xf>
    <xf numFmtId="0" fontId="25" fillId="17" borderId="0" xfId="0" applyFont="1" applyFill="1" applyAlignment="1">
      <alignment vertical="center" wrapText="1"/>
    </xf>
    <xf numFmtId="6" fontId="0" fillId="0" borderId="0" xfId="0" applyNumberFormat="1"/>
    <xf numFmtId="0" fontId="26" fillId="9" borderId="17" xfId="43" applyFont="1" applyFill="1" applyBorder="1" applyAlignment="1">
      <alignment horizontal="center" vertical="center" wrapText="1"/>
    </xf>
    <xf numFmtId="0" fontId="26" fillId="12" borderId="0" xfId="42" applyFont="1" applyFill="1" applyBorder="1" applyAlignment="1">
      <alignment horizontal="center" vertical="center" wrapText="1"/>
    </xf>
    <xf numFmtId="0" fontId="25" fillId="14" borderId="17" xfId="0" applyFont="1" applyFill="1" applyBorder="1" applyAlignment="1">
      <alignment horizontal="center" vertical="center" wrapText="1"/>
    </xf>
    <xf numFmtId="0" fontId="0" fillId="17" borderId="0" xfId="0" applyFill="1" applyAlignment="1">
      <alignment vertical="center" wrapText="1"/>
    </xf>
    <xf numFmtId="0" fontId="0" fillId="17" borderId="0" xfId="0" applyFill="1" applyAlignment="1">
      <alignment horizontal="center" vertical="center"/>
    </xf>
    <xf numFmtId="14" fontId="25" fillId="0" borderId="9" xfId="0" applyNumberFormat="1" applyFont="1" applyBorder="1" applyAlignment="1">
      <alignment horizontal="center" vertical="center" wrapText="1"/>
    </xf>
    <xf numFmtId="14" fontId="0" fillId="17" borderId="0" xfId="0" applyNumberFormat="1" applyFill="1" applyAlignment="1">
      <alignment vertical="center"/>
    </xf>
    <xf numFmtId="44" fontId="26" fillId="0" borderId="9" xfId="44" applyFont="1" applyFill="1" applyBorder="1" applyAlignment="1">
      <alignment horizontal="center" vertical="center" wrapText="1"/>
    </xf>
    <xf numFmtId="44" fontId="0" fillId="17" borderId="0" xfId="44" applyFont="1" applyFill="1" applyAlignment="1">
      <alignment vertical="center"/>
    </xf>
    <xf numFmtId="0" fontId="24" fillId="14" borderId="17" xfId="0" applyFont="1" applyFill="1" applyBorder="1" applyAlignment="1">
      <alignment horizontal="center" vertical="center" wrapText="1"/>
    </xf>
    <xf numFmtId="0" fontId="24" fillId="12" borderId="17" xfId="0" applyFont="1" applyFill="1" applyBorder="1" applyAlignment="1">
      <alignment horizontal="center" vertical="center" wrapText="1"/>
    </xf>
    <xf numFmtId="0" fontId="24" fillId="9" borderId="17" xfId="0" applyFont="1" applyFill="1" applyBorder="1" applyAlignment="1">
      <alignment horizontal="center" vertical="center" wrapText="1"/>
    </xf>
    <xf numFmtId="0" fontId="2" fillId="9" borderId="17" xfId="43" applyFont="1" applyFill="1" applyBorder="1" applyAlignment="1">
      <alignment horizontal="center" vertical="center" wrapText="1"/>
    </xf>
    <xf numFmtId="0" fontId="2" fillId="12" borderId="0" xfId="42" applyFont="1" applyFill="1" applyBorder="1" applyAlignment="1">
      <alignment horizontal="center" vertical="center" wrapText="1"/>
    </xf>
    <xf numFmtId="0" fontId="24" fillId="12" borderId="1" xfId="0" applyFont="1" applyFill="1" applyBorder="1" applyAlignment="1">
      <alignment horizontal="center" vertical="center"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0" xfId="0" applyAlignment="1">
      <alignment horizontal="left" vertical="top" wrapText="1"/>
    </xf>
    <xf numFmtId="0" fontId="0" fillId="17" borderId="15" xfId="0" applyFill="1" applyBorder="1" applyAlignment="1">
      <alignment horizontal="left" vertical="top" wrapText="1"/>
    </xf>
    <xf numFmtId="44" fontId="26" fillId="0" borderId="20" xfId="44" applyFont="1" applyFill="1" applyBorder="1" applyAlignment="1">
      <alignment horizontal="center" vertical="center" wrapText="1"/>
    </xf>
    <xf numFmtId="165" fontId="25" fillId="0" borderId="9" xfId="0" applyNumberFormat="1" applyFont="1" applyBorder="1" applyAlignment="1" applyProtection="1">
      <alignment horizontal="center" vertical="center" wrapText="1"/>
      <protection locked="0"/>
    </xf>
    <xf numFmtId="0" fontId="26" fillId="0" borderId="9" xfId="46" applyFont="1" applyFill="1" applyBorder="1" applyAlignment="1">
      <alignment horizontal="center" vertical="center" wrapText="1"/>
    </xf>
    <xf numFmtId="8" fontId="26" fillId="0" borderId="9" xfId="44" applyNumberFormat="1" applyFont="1" applyFill="1" applyBorder="1" applyAlignment="1">
      <alignment horizontal="center" vertical="center" wrapText="1"/>
    </xf>
    <xf numFmtId="0" fontId="25" fillId="0" borderId="9" xfId="0" applyFont="1" applyBorder="1" applyAlignment="1">
      <alignment horizontal="left" vertical="center" wrapText="1"/>
    </xf>
    <xf numFmtId="44" fontId="25" fillId="17" borderId="0" xfId="0" applyNumberFormat="1" applyFont="1" applyFill="1" applyAlignment="1">
      <alignment vertical="center" wrapText="1"/>
    </xf>
    <xf numFmtId="0" fontId="0" fillId="0" borderId="0" xfId="0" pivotButton="1"/>
    <xf numFmtId="0" fontId="0" fillId="0" borderId="0" xfId="0" applyAlignment="1">
      <alignment horizontal="left"/>
    </xf>
    <xf numFmtId="0" fontId="31" fillId="0" borderId="21" xfId="0" applyFont="1" applyBorder="1" applyAlignment="1">
      <alignment horizontal="left" vertical="center" indent="1"/>
    </xf>
    <xf numFmtId="0" fontId="31" fillId="0" borderId="22" xfId="0" applyFont="1" applyBorder="1" applyAlignment="1">
      <alignment horizontal="center" vertical="center"/>
    </xf>
    <xf numFmtId="0" fontId="23" fillId="0" borderId="23" xfId="0" applyFont="1" applyBorder="1" applyAlignment="1">
      <alignment horizontal="left" vertical="center" indent="1"/>
    </xf>
    <xf numFmtId="6" fontId="23" fillId="0" borderId="24" xfId="0" applyNumberFormat="1" applyFont="1" applyBorder="1" applyAlignment="1">
      <alignment horizontal="center" vertical="center"/>
    </xf>
    <xf numFmtId="0" fontId="31" fillId="0" borderId="25" xfId="0" applyFont="1" applyBorder="1" applyAlignment="1">
      <alignment horizontal="center" vertical="center"/>
    </xf>
    <xf numFmtId="0" fontId="0" fillId="18" borderId="0" xfId="0" applyFill="1"/>
    <xf numFmtId="0" fontId="0" fillId="0" borderId="26" xfId="0" applyBorder="1" applyAlignment="1">
      <alignment horizontal="left" vertical="center" indent="1"/>
    </xf>
    <xf numFmtId="43" fontId="0" fillId="0" borderId="0" xfId="47" applyFont="1"/>
    <xf numFmtId="43" fontId="0" fillId="0" borderId="0" xfId="0" applyNumberFormat="1"/>
    <xf numFmtId="166" fontId="0" fillId="0" borderId="0" xfId="47" applyNumberFormat="1" applyFont="1"/>
    <xf numFmtId="44" fontId="25" fillId="17" borderId="0" xfId="0" applyNumberFormat="1" applyFont="1" applyFill="1" applyAlignment="1">
      <alignment horizontal="left" vertical="center" wrapText="1"/>
    </xf>
    <xf numFmtId="0" fontId="0" fillId="17" borderId="0" xfId="0" applyFill="1" applyAlignment="1">
      <alignment horizontal="left" vertical="center"/>
    </xf>
    <xf numFmtId="0" fontId="0" fillId="17" borderId="0" xfId="0" applyFill="1" applyAlignment="1">
      <alignment horizontal="left" vertical="center" wrapText="1"/>
    </xf>
    <xf numFmtId="0" fontId="27" fillId="0" borderId="9" xfId="0" applyFont="1" applyBorder="1" applyAlignment="1">
      <alignment horizontal="left" vertical="center" wrapText="1"/>
    </xf>
    <xf numFmtId="0" fontId="27" fillId="17" borderId="0" xfId="0" applyFont="1" applyFill="1" applyAlignment="1">
      <alignment horizontal="center" vertical="center" wrapText="1"/>
    </xf>
    <xf numFmtId="0" fontId="29" fillId="0" borderId="9" xfId="0" applyFont="1" applyBorder="1" applyAlignment="1">
      <alignment horizontal="left" wrapText="1"/>
    </xf>
    <xf numFmtId="0" fontId="29" fillId="0" borderId="15" xfId="0" applyFont="1" applyBorder="1" applyAlignment="1">
      <alignment horizontal="left" wrapText="1"/>
    </xf>
    <xf numFmtId="0" fontId="29" fillId="0" borderId="16" xfId="0" applyFont="1" applyBorder="1" applyAlignment="1">
      <alignment horizontal="left" wrapText="1"/>
    </xf>
    <xf numFmtId="0" fontId="29" fillId="0" borderId="20" xfId="0" applyFont="1" applyBorder="1" applyAlignment="1">
      <alignment horizontal="left" wrapText="1"/>
    </xf>
    <xf numFmtId="0" fontId="30" fillId="9" borderId="9" xfId="41" applyFont="1" applyFill="1" applyBorder="1" applyAlignment="1">
      <alignment horizontal="center"/>
    </xf>
    <xf numFmtId="164" fontId="30" fillId="14" borderId="9" xfId="41" applyNumberFormat="1" applyFont="1" applyFill="1" applyBorder="1" applyAlignment="1">
      <alignment horizontal="center"/>
    </xf>
    <xf numFmtId="0" fontId="30" fillId="13" borderId="9" xfId="41" applyFont="1" applyBorder="1" applyAlignment="1">
      <alignment horizontal="center"/>
    </xf>
    <xf numFmtId="6" fontId="30" fillId="13" borderId="9" xfId="41" applyNumberFormat="1" applyFont="1" applyBorder="1" applyAlignment="1">
      <alignment horizontal="center"/>
    </xf>
    <xf numFmtId="0" fontId="29" fillId="14" borderId="9" xfId="0" applyFont="1" applyFill="1" applyBorder="1" applyAlignment="1">
      <alignment horizontal="center"/>
    </xf>
    <xf numFmtId="0" fontId="30" fillId="13" borderId="9" xfId="41" applyFont="1" applyBorder="1" applyAlignment="1">
      <alignment horizontal="center" wrapText="1"/>
    </xf>
    <xf numFmtId="0" fontId="27" fillId="0" borderId="0" xfId="0" applyFont="1" applyAlignment="1">
      <alignment horizontal="left" vertical="center" wrapText="1"/>
    </xf>
    <xf numFmtId="0" fontId="27" fillId="0" borderId="18" xfId="0" applyFont="1" applyBorder="1" applyAlignment="1">
      <alignment horizontal="left" vertical="center" wrapText="1"/>
    </xf>
    <xf numFmtId="0" fontId="11" fillId="13" borderId="9" xfId="45" applyFill="1" applyBorder="1" applyAlignment="1">
      <alignment horizontal="center" wrapText="1"/>
    </xf>
    <xf numFmtId="0" fontId="29" fillId="0" borderId="9" xfId="0" applyFont="1" applyBorder="1" applyAlignment="1">
      <alignment horizontal="right" wrapText="1"/>
    </xf>
    <xf numFmtId="0" fontId="27" fillId="0" borderId="19" xfId="0" applyFont="1" applyBorder="1" applyAlignment="1">
      <alignment horizontal="left" vertical="center" wrapText="1"/>
    </xf>
    <xf numFmtId="6" fontId="26" fillId="0" borderId="9" xfId="44" applyNumberFormat="1" applyFont="1" applyFill="1" applyBorder="1" applyAlignment="1">
      <alignment horizontal="center" vertical="center" wrapText="1"/>
    </xf>
    <xf numFmtId="6" fontId="25" fillId="17" borderId="0" xfId="0" applyNumberFormat="1" applyFont="1" applyFill="1" applyAlignment="1">
      <alignment vertical="center" wrapText="1"/>
    </xf>
    <xf numFmtId="168" fontId="0" fillId="0" borderId="0" xfId="44" applyNumberFormat="1" applyFont="1"/>
    <xf numFmtId="6" fontId="23" fillId="0" borderId="24" xfId="0" applyNumberFormat="1" applyFont="1" applyFill="1" applyBorder="1" applyAlignment="1">
      <alignment horizontal="center" vertical="center"/>
    </xf>
    <xf numFmtId="0" fontId="0" fillId="0" borderId="0" xfId="0" applyFill="1"/>
  </cellXfs>
  <cellStyles count="48">
    <cellStyle name="1- Calculation" xfId="22" xr:uid="{00000000-0005-0000-0000-000000000000}"/>
    <cellStyle name="1- Explanatory Text" xfId="26" xr:uid="{00000000-0005-0000-0000-000001000000}"/>
    <cellStyle name="1- Input" xfId="23" xr:uid="{00000000-0005-0000-0000-000002000000}"/>
    <cellStyle name="1- Output" xfId="25" xr:uid="{00000000-0005-0000-0000-000003000000}"/>
    <cellStyle name="2- Cell Label" xfId="21" xr:uid="{00000000-0005-0000-0000-000004000000}"/>
    <cellStyle name="2- Linked Cell" xfId="28" xr:uid="{00000000-0005-0000-0000-000005000000}"/>
    <cellStyle name="2- Normal" xfId="33" xr:uid="{00000000-0005-0000-0000-000006000000}"/>
    <cellStyle name="2- Table Title" xfId="1" xr:uid="{00000000-0005-0000-0000-000007000000}"/>
    <cellStyle name="20% - Accent1" xfId="42" builtinId="30"/>
    <cellStyle name="20% - Accent3" xfId="41" builtinId="38"/>
    <cellStyle name="20% - Accent3 2" xfId="46" xr:uid="{1B45FE6C-2E44-4B56-B35C-92592E19072A}"/>
    <cellStyle name="20% - Accent5" xfId="43" builtinId="46"/>
    <cellStyle name="3- Heading 1" xfId="35" xr:uid="{00000000-0005-0000-0000-000008000000}"/>
    <cellStyle name="3- Heading 2" xfId="36" xr:uid="{00000000-0005-0000-0000-000009000000}"/>
    <cellStyle name="3- Heading 3" xfId="37" xr:uid="{00000000-0005-0000-0000-00000A000000}"/>
    <cellStyle name="3- Heading 4" xfId="38" xr:uid="{00000000-0005-0000-0000-00000B000000}"/>
    <cellStyle name="4- Check Cell" xfId="24" xr:uid="{00000000-0005-0000-0000-00000C000000}"/>
    <cellStyle name="4- Hyperlink" xfId="34" xr:uid="{00000000-0005-0000-0000-00000D000000}"/>
    <cellStyle name="4- Note" xfId="40" xr:uid="{00000000-0005-0000-0000-00000E000000}"/>
    <cellStyle name="4- Title" xfId="39" xr:uid="{00000000-0005-0000-0000-00000F000000}"/>
    <cellStyle name="40% - Accent1" xfId="31" builtinId="31" customBuiltin="1"/>
    <cellStyle name="60% - Accent1" xfId="32" builtinId="32" customBuiltin="1"/>
    <cellStyle name="Accent1" xfId="30" builtinId="29" customBuiltin="1"/>
    <cellStyle name="Bad" xfId="8" builtinId="27" hidden="1" customBuiltin="1"/>
    <cellStyle name="Calculation" xfId="12" builtinId="22" hidden="1" customBuiltin="1"/>
    <cellStyle name="Check Cell" xfId="14" builtinId="23" hidden="1" customBuiltin="1"/>
    <cellStyle name="Comma" xfId="47" builtinId="3"/>
    <cellStyle name="Currency" xfId="44" builtinId="4"/>
    <cellStyle name="Explanatory Text" xfId="17" builtinId="53" hidden="1" customBuiltin="1"/>
    <cellStyle name="Followed Hyperlink" xfId="20" builtinId="9" hidden="1"/>
    <cellStyle name="Followed Hyperlink" xfId="27" builtinId="9" hidden="1"/>
    <cellStyle name="Followed Hyperlink" xfId="29" builtinId="9" hidden="1"/>
    <cellStyle name="Good" xfId="7" builtinId="26" hidden="1" customBuiltin="1"/>
    <cellStyle name="Heading 1" xfId="3" builtinId="16" hidden="1" customBuiltin="1"/>
    <cellStyle name="Heading 2" xfId="4" builtinId="17" hidden="1" customBuiltin="1"/>
    <cellStyle name="Heading 3" xfId="5" builtinId="18" hidden="1" customBuiltin="1"/>
    <cellStyle name="Heading 4" xfId="6" builtinId="19" hidden="1" customBuiltin="1"/>
    <cellStyle name="Hyperlink" xfId="19" builtinId="8" hidden="1"/>
    <cellStyle name="Hyperlink" xfId="45" builtinId="8"/>
    <cellStyle name="Input" xfId="10" builtinId="20" hidden="1" customBuiltin="1"/>
    <cellStyle name="Linked Cell" xfId="13" builtinId="24" hidden="1" customBuiltin="1"/>
    <cellStyle name="Neutral" xfId="9" builtinId="28" hidden="1" customBuiltin="1"/>
    <cellStyle name="Normal" xfId="0" builtinId="0" customBuiltin="1"/>
    <cellStyle name="Note" xfId="16" builtinId="10" hidden="1" customBuiltin="1"/>
    <cellStyle name="Output" xfId="11" builtinId="21" hidden="1" customBuiltin="1"/>
    <cellStyle name="Title" xfId="2" builtinId="15" hidden="1" customBuiltin="1"/>
    <cellStyle name="Total" xfId="18" builtinId="25" hidden="1" customBuiltin="1"/>
    <cellStyle name="Warning Text" xfId="15" builtinId="11" customBuiltin="1"/>
  </cellStyles>
  <dxfs count="10">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5" formatCode="_(* #,##0.00_);_(* \(#,##0.00\);_(* &quot;-&quot;??_);_(@_)"/>
    </dxf>
    <dxf>
      <font>
        <b val="0"/>
        <i val="0"/>
        <color auto="1"/>
      </font>
      <border>
        <left style="thin">
          <color auto="1"/>
        </left>
        <right style="thin">
          <color auto="1"/>
        </right>
        <top style="thin">
          <color auto="1"/>
        </top>
        <bottom style="thin">
          <color auto="1"/>
        </bottom>
        <vertical style="thin">
          <color auto="1"/>
        </vertical>
        <horizontal style="thin">
          <color auto="1"/>
        </horizontal>
      </border>
    </dxf>
    <dxf>
      <font>
        <b val="0"/>
        <i val="0"/>
        <color auto="1"/>
      </font>
      <fill>
        <patternFill>
          <bgColor theme="9"/>
        </patternFill>
      </fill>
    </dxf>
    <dxf>
      <font>
        <b val="0"/>
        <i val="0"/>
      </font>
      <fill>
        <patternFill patternType="none">
          <bgColor auto="1"/>
        </patternFill>
      </fill>
      <border>
        <left style="thin">
          <color theme="1"/>
        </left>
        <right style="thin">
          <color theme="1"/>
        </right>
        <top style="thin">
          <color theme="1"/>
        </top>
        <bottom style="thin">
          <color theme="1"/>
        </bottom>
        <vertical style="thin">
          <color theme="1"/>
        </vertical>
        <horizontal style="thin">
          <color theme="1"/>
        </horizontal>
      </border>
    </dxf>
  </dxfs>
  <tableStyles count="1" defaultTableStyle="BC Excel Table" defaultPivotStyle="PivotStyleLight16">
    <tableStyle name="BC Excel Table" pivot="0" count="3" xr9:uid="{00000000-0011-0000-FFFF-FFFF00000000}">
      <tableStyleElement type="wholeTable" dxfId="9"/>
      <tableStyleElement type="headerRow" dxfId="8"/>
      <tableStyleElement type="firstRowStripe" dxfId="7"/>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406A97"/>
      <rgbColor rgb="00808000"/>
      <rgbColor rgb="00800080"/>
      <rgbColor rgb="00008080"/>
      <rgbColor rgb="00E6E6E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A7D00"/>
      <color rgb="FFD2A000"/>
      <color rgb="FF4D4D4D"/>
      <color rgb="FFFFCC99"/>
      <color rgb="FFFFC7CE"/>
      <color rgb="FF9C5700"/>
      <color rgb="FF406A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25400</xdr:colOff>
      <xdr:row>0</xdr:row>
      <xdr:rowOff>63500</xdr:rowOff>
    </xdr:from>
    <xdr:to>
      <xdr:col>22</xdr:col>
      <xdr:colOff>63500</xdr:colOff>
      <xdr:row>33</xdr:row>
      <xdr:rowOff>57150</xdr:rowOff>
    </xdr:to>
    <xdr:sp macro="" textlink="">
      <xdr:nvSpPr>
        <xdr:cNvPr id="2" name="TextBox 1">
          <a:extLst>
            <a:ext uri="{FF2B5EF4-FFF2-40B4-BE49-F238E27FC236}">
              <a16:creationId xmlns:a16="http://schemas.microsoft.com/office/drawing/2014/main" id="{ADB9A58C-DE64-429A-831C-F34A602F2231}"/>
            </a:ext>
          </a:extLst>
        </xdr:cNvPr>
        <xdr:cNvSpPr txBox="1"/>
      </xdr:nvSpPr>
      <xdr:spPr>
        <a:xfrm>
          <a:off x="25400" y="63500"/>
          <a:ext cx="11214100" cy="523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spreadsheet provides a template</a:t>
          </a:r>
          <a:r>
            <a:rPr lang="en-US" sz="1100" baseline="0"/>
            <a:t> for local governments participating in the Upper Neuse River Basin Association (UNRBA) Interim Alternative Implementation Approach (IAIA) to track their eligible projects and activities as described in the IAIA Program Document and the UNRBA Bylaws.  This template can be used by each individual local government to track compliance under the IAIA and generate compliance documentation for submission to the Division of Water Resources.  Please provide copies of your submitted reports and this database to the UNRBA Executive Director to facilitate compilation of a summary report by the Association.  </a:t>
          </a:r>
          <a:endParaRPr lang="en-US" sz="1100"/>
        </a:p>
        <a:p>
          <a:endParaRPr lang="en-US" sz="1100"/>
        </a:p>
        <a:p>
          <a:r>
            <a:rPr lang="en-US" sz="1100"/>
            <a:t>Please save a copy of this template</a:t>
          </a:r>
          <a:r>
            <a:rPr lang="en-US" sz="1100" baseline="0"/>
            <a:t> for use in subsequent fiscal years.  After you have saved the template, p</a:t>
          </a:r>
          <a:r>
            <a:rPr lang="en-US" sz="1100"/>
            <a:t>lease "save as" this file and rename it to include your Jurisdiction Name and the relevant Fiscal Year in the file name.  This step will replace the header information on the User Input Tab so when you print the table, your jurisdiction name</a:t>
          </a:r>
          <a:r>
            <a:rPr lang="en-US" sz="1100" baseline="0"/>
            <a:t> and fiscal year will print in the header (</a:t>
          </a:r>
          <a:r>
            <a:rPr lang="en-US" sz="1100">
              <a:solidFill>
                <a:schemeClr val="dk1"/>
              </a:solidFill>
              <a:effectLst/>
              <a:latin typeface="+mn-lt"/>
              <a:ea typeface="+mn-ea"/>
              <a:cs typeface="+mn-cs"/>
            </a:rPr>
            <a:t>e.g., “IAIA Annual Report_Town of Hillsborough_FY22”)</a:t>
          </a:r>
          <a:r>
            <a:rPr lang="en-US" sz="1100" baseline="0"/>
            <a:t>. </a:t>
          </a:r>
        </a:p>
        <a:p>
          <a:endParaRPr lang="en-US" sz="1100" baseline="0"/>
        </a:p>
        <a:p>
          <a:r>
            <a:rPr lang="en-US" sz="1100" baseline="0"/>
            <a:t>The User Input tab is </a:t>
          </a:r>
          <a:r>
            <a:rPr lang="en-US" sz="1100" baseline="0">
              <a:solidFill>
                <a:sysClr val="windowText" lastClr="000000"/>
              </a:solidFill>
            </a:rPr>
            <a:t>formatted as an 11 * 17 landscape </a:t>
          </a:r>
          <a:r>
            <a:rPr lang="en-US" sz="1100" baseline="0"/>
            <a:t>page.  You may need to adjust the layout or page size for your printer.  You can "save as" a pdf file to retain fomatting and provide electronic reports.  </a:t>
          </a:r>
        </a:p>
        <a:p>
          <a:endParaRPr lang="en-US" sz="1100" baseline="0"/>
        </a:p>
        <a:p>
          <a:r>
            <a:rPr lang="en-US" sz="1100" baseline="0"/>
            <a:t>Blue cells on the User Input tab indicate a drop down menu is available to populate the cell.  </a:t>
          </a:r>
        </a:p>
        <a:p>
          <a:r>
            <a:rPr lang="en-US" sz="1100" baseline="0"/>
            <a:t>Green cells require data entry.</a:t>
          </a:r>
        </a:p>
        <a:p>
          <a:r>
            <a:rPr lang="en-US" sz="1100" baseline="0"/>
            <a:t>Purple cells are calculated or refer to other cells, and no entry or selection is required. </a:t>
          </a:r>
        </a:p>
        <a:p>
          <a:endParaRPr lang="en-US" sz="1100" baseline="0"/>
        </a:p>
        <a:p>
          <a:r>
            <a:rPr lang="en-US" sz="1100" baseline="0">
              <a:solidFill>
                <a:schemeClr val="dk1"/>
              </a:solidFill>
              <a:effectLst/>
              <a:latin typeface="+mn-lt"/>
              <a:ea typeface="+mn-ea"/>
              <a:cs typeface="+mn-cs"/>
            </a:rPr>
            <a:t>The drop down menu selections for blue cells are contained in a </a:t>
          </a:r>
          <a:r>
            <a:rPr lang="en-US" sz="1100" baseline="0">
              <a:solidFill>
                <a:srgbClr val="FF0000"/>
              </a:solidFill>
              <a:effectLst/>
              <a:latin typeface="+mn-lt"/>
              <a:ea typeface="+mn-ea"/>
              <a:cs typeface="+mn-cs"/>
            </a:rPr>
            <a:t>hidden</a:t>
          </a:r>
          <a:r>
            <a:rPr lang="en-US" sz="1100" baseline="0">
              <a:solidFill>
                <a:schemeClr val="dk1"/>
              </a:solidFill>
              <a:effectLst/>
              <a:latin typeface="+mn-lt"/>
              <a:ea typeface="+mn-ea"/>
              <a:cs typeface="+mn-cs"/>
            </a:rPr>
            <a:t> tab called "Lookup Tables" to prevent accidental editing.  </a:t>
          </a:r>
        </a:p>
        <a:p>
          <a:r>
            <a:rPr lang="en-US" sz="1100" baseline="0">
              <a:solidFill>
                <a:schemeClr val="dk1"/>
              </a:solidFill>
              <a:effectLst/>
              <a:latin typeface="+mn-lt"/>
              <a:ea typeface="+mn-ea"/>
              <a:cs typeface="+mn-cs"/>
            </a:rPr>
            <a:t>Users may unhide and edit the "Lookup Tables" tab as needed, e.g., adding newly approved practices in Column A of "Lookup Tables"</a:t>
          </a:r>
          <a:endParaRPr lang="en-US" sz="1100" baseline="0"/>
        </a:p>
        <a:p>
          <a:endParaRPr lang="en-US" sz="1100" baseline="0"/>
        </a:p>
        <a:p>
          <a:r>
            <a:rPr lang="en-US" sz="1100" baseline="0"/>
            <a:t>To add more rows for additional projects and activities on the User Input tab, please copy and paste a row that has not yet been populated.  The file will automatically sum the funds listed in columns M and N through row 1000, but the </a:t>
          </a:r>
          <a:r>
            <a:rPr lang="en-US" sz="1100" u="sng" baseline="0"/>
            <a:t>drop down menus will not appear unless an unpopulated row is copied and pasted</a:t>
          </a:r>
          <a:r>
            <a:rPr lang="en-US" sz="1100" baseline="0"/>
            <a:t>.  </a:t>
          </a:r>
        </a:p>
        <a:p>
          <a:endParaRPr lang="en-US" sz="1100" baseline="0"/>
        </a:p>
        <a:p>
          <a:r>
            <a:rPr lang="en-US" sz="1100" baseline="0"/>
            <a:t>A note about setting the project type versus the project status for operation and maintenance activities:   The dropdown list for Project Type includes an option for "Operation and maintenance costs associated with preserving long-term functionality of practices implemented under the IAIA"  This type of project may refer to O&amp;M contracts that include multiple projects managed for the IAIA or to individual projects that have moved into this phase.  If the local government would prefer to maintain the project type for individual projects, they can select one of the other more specific project types and set the status to "In Service/Operation and Maintenance".  The local government should choose the approach that works best for them in terms of their tracking and contracting methods.  The user can enter notes in the "Project Status Description" to provide clarification on what is included in the line item.  </a:t>
          </a:r>
        </a:p>
        <a:p>
          <a:endParaRPr lang="en-US" sz="1100"/>
        </a:p>
        <a:p>
          <a:r>
            <a:rPr lang="en-US" sz="1100"/>
            <a:t>Please contact amatos@brwncald.com</a:t>
          </a:r>
          <a:r>
            <a:rPr lang="en-US" sz="1100" baseline="0"/>
            <a:t> for assistance. </a:t>
          </a:r>
        </a:p>
        <a:p>
          <a:endParaRPr lang="en-US" sz="1100" baseline="0"/>
        </a:p>
        <a:p>
          <a:r>
            <a:rPr lang="en-US" sz="1100" i="1" baseline="0">
              <a:solidFill>
                <a:schemeClr val="dk1"/>
              </a:solidFill>
              <a:effectLst/>
              <a:latin typeface="+mn-lt"/>
              <a:ea typeface="+mn-ea"/>
              <a:cs typeface="+mn-cs"/>
            </a:rPr>
            <a:t>Version Note: 6.3 fixes rollover calculation in cell F8 of "User Input tab. </a:t>
          </a:r>
          <a:endParaRPr lang="en-US">
            <a:effectLst/>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ix Matos" refreshedDate="45238.451309837961" createdVersion="8" refreshedVersion="8" minRefreshableVersion="3" recordCount="32" xr:uid="{DF3B3089-1EE8-42C0-9787-053A29A37E9B}">
  <cacheSource type="worksheet">
    <worksheetSource ref="A16:Z48" sheet="User Input"/>
  </cacheSource>
  <cacheFields count="26">
    <cacheField name="Local Government Claiming Credit" numFmtId="0">
      <sharedItems count="13">
        <s v="Town of Butner"/>
        <s v="City of Durham"/>
        <s v="City of Creedmoor"/>
        <s v="Durham County"/>
        <s v="Granville County"/>
        <s v="Orange County"/>
        <s v="Person County"/>
        <s v="Town of Stem"/>
        <s v="Town of Hillsborough"/>
        <s v="Wake County"/>
        <s v="Town of Wake Forest"/>
        <s v="City of Raleigh"/>
        <s v="Franklin County"/>
      </sharedItems>
    </cacheField>
    <cacheField name="Local Government project ID Number " numFmtId="0">
      <sharedItems containsBlank="1" containsMixedTypes="1" containsNumber="1" containsInteger="1" minValue="1" maxValue="6"/>
    </cacheField>
    <cacheField name="Project Type" numFmtId="0">
      <sharedItems count="8">
        <s v="Illicit discharge detection and elimination"/>
        <s v="Green infrastructure and other best management practices (BMPs)"/>
        <s v="Stream and riparian buffer restoration and enhancement"/>
        <s v="Administrative costs associated with the participation in the IAIA"/>
        <s v="Hydrilla removal and control"/>
        <s v="Stormwater control measures (State-approved SCMs)"/>
        <s v="Programmatic measures"/>
        <s v="Land conservation"/>
      </sharedItems>
    </cacheField>
    <cacheField name="Funding Option" numFmtId="0">
      <sharedItems/>
    </cacheField>
    <cacheField name="Project Location (County)" numFmtId="0">
      <sharedItems/>
    </cacheField>
    <cacheField name="Project Location (Latitude DD)" numFmtId="0">
      <sharedItems containsBlank="1" containsMixedTypes="1" containsNumber="1" minValue="35.921944000000003" maxValue="36.377966999999998"/>
    </cacheField>
    <cacheField name="Project Location (Longitude DD)" numFmtId="0">
      <sharedItems containsBlank="1" containsMixedTypes="1" containsNumber="1" minValue="-79.200488000000007" maxValue="-78.625"/>
    </cacheField>
    <cacheField name="Partners" numFmtId="0">
      <sharedItems containsBlank="1"/>
    </cacheField>
    <cacheField name="Benefits and Linkages to Water Quality/Quantity Improvement" numFmtId="0">
      <sharedItems/>
    </cacheField>
    <cacheField name="Additional Benefits _x000a_(if Applicable)" numFmtId="0">
      <sharedItems containsBlank="1"/>
    </cacheField>
    <cacheField name="Project Status" numFmtId="0">
      <sharedItems/>
    </cacheField>
    <cacheField name="Project Status Description " numFmtId="0">
      <sharedItems containsBlank="1"/>
    </cacheField>
    <cacheField name="Anticipated Timeline for Completion of Construction or Full Implementation (Fiscal Year)" numFmtId="0">
      <sharedItems containsMixedTypes="1" containsNumber="1" containsInteger="1" minValue="2023" maxValue="2027"/>
    </cacheField>
    <cacheField name="Total Project Cost (All Partners, All Years)" numFmtId="0">
      <sharedItems containsBlank="1" containsMixedTypes="1" containsNumber="1" minValue="593.64" maxValue="44100000"/>
    </cacheField>
    <cacheField name="Total Funds Committed This Fiscal Year (All Partners, This Fiscal Year)" numFmtId="0">
      <sharedItems containsBlank="1" containsMixedTypes="1" containsNumber="1" minValue="593.64" maxValue="1402254"/>
    </cacheField>
    <cacheField name="Cash Funds Expended for Fiscal Year by Your Organization" numFmtId="0">
      <sharedItems containsString="0" containsBlank="1" containsNumber="1" minValue="0" maxValue="902023.07"/>
    </cacheField>
    <cacheField name="In-Kind Funds Expended for Fiscal Year by Your Organization" numFmtId="0">
      <sharedItems containsBlank="1" containsMixedTypes="1" containsNumber="1" minValue="0" maxValue="63118"/>
    </cacheField>
    <cacheField name="Estimated Annual Total Nitrogen Reductions   (lb-N/yr)" numFmtId="0">
      <sharedItems containsBlank="1" containsMixedTypes="1" containsNumber="1" minValue="0.05" maxValue="19.32"/>
    </cacheField>
    <cacheField name="Estimated Annual Total Phosphorus Reductions   (lb-P/yr)" numFmtId="0">
      <sharedItems containsBlank="1" containsMixedTypes="1" containsNumber="1" minValue="0.01" maxValue="5.66"/>
    </cacheField>
    <cacheField name="Nutrient Credit Estimation Method" numFmtId="0">
      <sharedItems containsBlank="1"/>
    </cacheField>
    <cacheField name="Nutrient Credit Estimation Method_x000a_(User Entered)" numFmtId="0">
      <sharedItems containsBlank="1"/>
    </cacheField>
    <cacheField name="Other Tracking Metrics" numFmtId="0">
      <sharedItems containsBlank="1"/>
    </cacheField>
    <cacheField name="Date of Last Project Update _x000a_(mm/dd/yyyy)" numFmtId="0">
      <sharedItems containsSemiMixedTypes="0" containsNonDate="0" containsDate="1" containsString="0" minDate="2022-07-10T00:00:00" maxDate="2023-10-27T00:00:00"/>
    </cacheField>
    <cacheField name="Initials of Staff Updating the Database (Optional)" numFmtId="0">
      <sharedItems containsBlank="1"/>
    </cacheField>
    <cacheField name="Narrative Project Description and Benefits" numFmtId="0">
      <sharedItems containsBlank="1" longText="1"/>
    </cacheField>
    <cacheField name="P+Q" numFmtId="0">
      <sharedItems containsSemiMixedTypes="0" containsString="0" containsNumber="1" minValue="0" maxValue="902023.0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2">
  <r>
    <x v="0"/>
    <s v="SGWASA I-85 Project"/>
    <x v="0"/>
    <s v="Interlocal agreement"/>
    <s v="Granville"/>
    <n v="36.137194000000001"/>
    <n v="-78.733750000000001"/>
    <s v="SGWASA_x000a_Creedmoor_x000a_Granville Co._x000a_Stem"/>
    <s v="Peak flow reduction"/>
    <s v="Nutrients"/>
    <s v="Design, Permitting"/>
    <m/>
    <s v="Appx 2028"/>
    <n v="44100000"/>
    <n v="152377"/>
    <n v="23393"/>
    <m/>
    <m/>
    <m/>
    <s v="DWR Crediting document"/>
    <m/>
    <m/>
    <d v="2023-04-15T00:00:00"/>
    <m/>
    <s v="Repair and replacement of surcharging pump stations, sewer pipes, and appurtenances currently leaking sewage, which lead to illicit discharges. "/>
    <n v="23393"/>
  </r>
  <r>
    <x v="1"/>
    <s v="CT 18267 - catch basin pilot study"/>
    <x v="1"/>
    <s v="Self-funded"/>
    <s v="Durham"/>
    <n v="36.003163000000001"/>
    <n v="-78.905546000000001"/>
    <s v="City of Durham"/>
    <s v="Other/Multiple"/>
    <s v="nutrients, gross solids removal"/>
    <s v="In Service/Operation and Maintenance"/>
    <s v="operation and maintenance"/>
    <n v="2023"/>
    <n v="67701.13"/>
    <n v="37548.57"/>
    <n v="37548.57"/>
    <s v="n/a"/>
    <s v="35.69 N/yr"/>
    <s v="3.16 P/yr"/>
    <s v="Monitoring data"/>
    <s v="monitoring data"/>
    <s v="n/a"/>
    <d v="2023-06-30T00:00:00"/>
    <s v="DM"/>
    <s v="Catch Basin Insert Pilot Study - SP-2021-01. Pilot study to install gross solid filter inserts into catch basins in downtown Durham. Multiple locations. Benefits include nutrients, gross solid and sediment reduction.  Study complete, but City is undertaking ongoing maintenance of two catch basins from this study."/>
    <n v="37548.57"/>
  </r>
  <r>
    <x v="1"/>
    <s v="CT14277 - South Ellerbe Prof Services"/>
    <x v="1"/>
    <s v="Self-funded"/>
    <s v="Durham"/>
    <n v="36.006180000000001"/>
    <n v="-78.903659000000005"/>
    <s v="City of Durham"/>
    <s v="Other/Multiple"/>
    <s v="ecosystem service benefits"/>
    <s v="Design, Permitting"/>
    <s v="professional services contract for design and permitting of project"/>
    <n v="2024"/>
    <n v="3952037"/>
    <n v="902023.07"/>
    <n v="902023.07"/>
    <s v="n/a"/>
    <s v="n/a"/>
    <s v="n/a"/>
    <s v="Other (user entered)"/>
    <s v="see notes"/>
    <s v="n/a"/>
    <d v="2023-09-01T00:00:00"/>
    <s v="DM"/>
    <s v="South Ellerbe Stormwater Restoration Professional Services. This project will create a combination of restored streams and a wetland that will provide a natural system for reducing and removing pollutants from an urban watershed, most of which was developed prior to the adoption of stormwater regulations . Nutrient reductions will be indicated in the phase 3 construction. Additional ecosystem service benefits will  include flood reduction,  native plantings, increased wildlife habitat, expanded green space, and educational opportunities."/>
    <n v="902023.07"/>
  </r>
  <r>
    <x v="1"/>
    <s v="CT 18728 South Ellerbe Soil Removal, Phase 2"/>
    <x v="1"/>
    <s v="Self-funded"/>
    <s v="Durham"/>
    <n v="36.006180000000001"/>
    <n v="-78.903659000000005"/>
    <s v="City of Durham"/>
    <s v="Other/Multiple"/>
    <s v="ecosystem service benefits"/>
    <s v="Construction/Installation"/>
    <s v="completed"/>
    <n v="2023"/>
    <n v="1536744"/>
    <n v="634937.30000000005"/>
    <n v="634937.30000000005"/>
    <s v="n/a"/>
    <s v="n/a"/>
    <s v="n/a"/>
    <s v="Other (user entered)"/>
    <s v="see notes"/>
    <s v="n/a"/>
    <d v="2023-06-30T00:00:00"/>
    <s v="DM"/>
    <s v="Phase 2 of the South Ellerbe Stormwater Restoration and includes soil removal in preparation for Phase 3 of the construction project. Benefits include reduction of nutrients, sediment, and peak flow reduction. Nutrient reductions will be indicated in the phase 3 construction"/>
    <n v="634937.30000000005"/>
  </r>
  <r>
    <x v="1"/>
    <s v="Hydrilla Eradication"/>
    <x v="1"/>
    <s v="Self-funded"/>
    <s v="Durham"/>
    <n v="36.072617999999999"/>
    <n v="-78.863539000000003"/>
    <s v="City of Durham"/>
    <s v="Other/Multiple"/>
    <s v="ecosystem service benefits"/>
    <s v="Other"/>
    <s v="on going"/>
    <n v="2024"/>
    <n v="8300"/>
    <n v="4447.8"/>
    <n v="4447.8"/>
    <s v="n/a"/>
    <s v="n/a"/>
    <s v="n/a"/>
    <s v="Other (user entered)"/>
    <s v="TBD"/>
    <s v="n/a"/>
    <d v="2022-07-10T00:00:00"/>
    <s v="DM"/>
    <s v="City Department of Water Management funding of hydrilla monitoring and eradication to improve water quality in the Eno River, multiple locations. Benefits include improvements to aquatic life and reduction of invasive aquatic plant"/>
    <n v="4447.8"/>
  </r>
  <r>
    <x v="1"/>
    <s v="CT 16214 Stream Vegetation Management"/>
    <x v="2"/>
    <s v="Self-funded"/>
    <s v="Durham"/>
    <n v="36.021112000000002"/>
    <n v="-78.895863000000006"/>
    <s v="City of Durham"/>
    <s v="Other/Multiple"/>
    <s v="ecosystem service benefits"/>
    <s v="In Service/Operation and Maintenance"/>
    <s v="on going"/>
    <n v="2025"/>
    <n v="54842.25"/>
    <n v="17848"/>
    <n v="17848"/>
    <s v="n/a"/>
    <s v="n/a"/>
    <s v="n/a"/>
    <s v="Other (user entered)"/>
    <s v="TBD"/>
    <s v="n/a"/>
    <d v="2023-06-30T00:00:00"/>
    <s v="DM"/>
    <s v="Invasive vegetation management within the Falls Lake watershed  to preserve riparian buffer function, multiple locations. This is a three year contract. Benefits include improvements to buffer vegetation and reduction of invasive vegetation"/>
    <n v="17848"/>
  </r>
  <r>
    <x v="1"/>
    <s v="Tree Planting"/>
    <x v="1"/>
    <s v="Self-funded"/>
    <s v="Durham"/>
    <n v="36.021512999999999"/>
    <n v="-78.890952999999996"/>
    <s v="City of Durham"/>
    <s v="Other/Multiple"/>
    <s v="ecosystem service benefits"/>
    <s v="Construction/Installation"/>
    <s v="complete"/>
    <n v="2023"/>
    <n v="805"/>
    <n v="805"/>
    <n v="805"/>
    <s v="n/a"/>
    <s v="n/a"/>
    <s v="n/a"/>
    <s v="Other (user entered)"/>
    <s v="TBD"/>
    <s v="n/a"/>
    <d v="2023-06-30T00:00:00"/>
    <s v="DM"/>
    <s v="Enhancement of City's tree canopy .  25 of 564 trees were planted in the Falls Lake watershed. Benefits include improvement of urban tree canopy in partnership with General Services. Multiple locations."/>
    <n v="805"/>
  </r>
  <r>
    <x v="1"/>
    <s v="CT 16301 Interlocal Agreement with SWCD"/>
    <x v="1"/>
    <s v="Self-funded"/>
    <s v="Durham"/>
    <n v="36.045099999999998"/>
    <n v="-78.901962999999995"/>
    <s v="City of Durham"/>
    <s v="Other/Multiple"/>
    <s v="ecosystem service benefits"/>
    <s v="Other"/>
    <s v="pending"/>
    <n v="2025"/>
    <n v="90000"/>
    <n v="90000"/>
    <n v="90000"/>
    <s v="n/a"/>
    <s v="n/a"/>
    <s v="n/a"/>
    <s v="SNAP version x.x."/>
    <s v="Other (user entered)"/>
    <s v="n/a"/>
    <d v="2023-06-30T00:00:00"/>
    <s v="DM"/>
    <s v="The City has entered into an interlocal agreement with the Durham and Soil and Water Conservation District and paid them $90,000 for the implementation of residential retrofits. Upcoming reports will show where the projects are, and these will be reported on next year. Nutrient reductions are calculated using latest version o the SNAP tool."/>
    <n v="90000"/>
  </r>
  <r>
    <x v="1"/>
    <s v="IDDE SSO Response"/>
    <x v="0"/>
    <s v="Self-funded"/>
    <s v="Durham"/>
    <s v="Multiple"/>
    <s v="Multiple"/>
    <s v="City of Durham"/>
    <s v="Other/Multiple"/>
    <s v="nutrients, sediment, pathogens, toxics, preservation of public and aquatic health"/>
    <s v="In Service/Operation and Maintenance"/>
    <s v="ongoing"/>
    <s v="ongoing"/>
    <s v="n/a"/>
    <n v="63213.97"/>
    <n v="63213.97"/>
    <s v="n/a"/>
    <s v="14 lb N/yr"/>
    <s v="2.6 lb P/yr"/>
    <s v="DWR Crediting document"/>
    <s v="n/a"/>
    <s v="n/a"/>
    <d v="2023-08-16T00:00:00"/>
    <s v="JA"/>
    <s v="Calculations based on Memorandum: Approval of Remedying Illicit Discharges Nutrient Reduction Practice, Zimmerman, NC DEQ DWR, 2017.. Source specific eliminated load method for dry weather sanitary sewer overflows (SSOs). Ongoing response program implemented by Water Management and Public Works to identify, contain, and properly dispose of SSO discharges. "/>
    <n v="63213.97"/>
  </r>
  <r>
    <x v="2"/>
    <s v="SGWASA I-85 Project"/>
    <x v="0"/>
    <s v="Interlocal agreement"/>
    <s v="Granville"/>
    <n v="36.137194000000001"/>
    <n v="-78.733750000000001"/>
    <s v="SGWASA_x000a_Butner_x000a_Granville Co._x000a_Stem"/>
    <s v="Peak flow reduction"/>
    <s v="Nutrients"/>
    <s v="Design, Permitting"/>
    <m/>
    <s v="Appx 2028"/>
    <n v="44100000"/>
    <n v="152377"/>
    <n v="16926"/>
    <m/>
    <m/>
    <m/>
    <s v="DWR Crediting document"/>
    <m/>
    <m/>
    <d v="2023-04-15T00:00:00"/>
    <m/>
    <s v="Repair and replacement of surcharging pump stations, sewer pipes, and appurtenances currently leaking sewage, which lead to illicit discharges. "/>
    <n v="16926"/>
  </r>
  <r>
    <x v="3"/>
    <s v="DCO NMS Study"/>
    <x v="3"/>
    <s v="Self-funded"/>
    <s v="Durham"/>
    <m/>
    <m/>
    <m/>
    <s v="Nutrients"/>
    <m/>
    <s v="Other"/>
    <m/>
    <s v="FY23"/>
    <n v="221243"/>
    <n v="41620.97"/>
    <n v="41620.97"/>
    <m/>
    <m/>
    <m/>
    <s v="SNAP version x.x."/>
    <m/>
    <m/>
    <d v="2023-09-25T00:00:00"/>
    <m/>
    <s v="In February 2021, Durham County contracted WK Dickson for assistance in developing its Nutrient Management Strategy for addressing the requirements of the Falls Lake Rules.  In accordance with the County's Stormwater Guiding Principles of Compliance, Efficiency, Resiliency, and Environmental Justice, WK Dickson developed a project selection rubric.  They then identified potential 15 potential project sites for nutrient reduction.  Those sites were narrowed to 10.  Field evaluation by WKD and County staff finalized 6 sites for further project development.  At the end of FY22, projects have been developed for those 6 sites including bioretention, stream restoration, stormwater wetlands, RSC, and other practices.  Construction cost estimates and project renderings were also developed.  In FY23, those projects were brought to the County Board of Commissioners and the Neal Middle School Bioretention Project was selected.  Additionally, the Whispering Pines Mobile Home Park Stream Restoration Project was also selected for LASII Grant Application.."/>
    <n v="41620.97"/>
  </r>
  <r>
    <x v="3"/>
    <s v="AWCP "/>
    <x v="4"/>
    <s v="Other organization agreement"/>
    <s v="Durham"/>
    <m/>
    <m/>
    <m/>
    <s v="Other/Multiple"/>
    <s v="Aqyatic weed removal"/>
    <s v="Other"/>
    <m/>
    <s v="FY23"/>
    <n v="44478.02"/>
    <n v="4447.8"/>
    <n v="4447.8"/>
    <m/>
    <m/>
    <m/>
    <m/>
    <m/>
    <m/>
    <d v="2023-09-25T00:00:00"/>
    <m/>
    <s v="Durham County's participation in the Aquatic Weed Control Program."/>
    <n v="4447.8"/>
  </r>
  <r>
    <x v="3"/>
    <s v="Neal Middle School Bioretention Project"/>
    <x v="5"/>
    <s v="Self-funded"/>
    <s v="Durham"/>
    <m/>
    <m/>
    <m/>
    <s v="Nutrients"/>
    <m/>
    <s v="Design, Permitting"/>
    <m/>
    <s v="FY25"/>
    <n v="450000"/>
    <n v="225000"/>
    <n v="0"/>
    <m/>
    <n v="9.73"/>
    <n v="0.1"/>
    <s v="SNAP version x.x."/>
    <m/>
    <m/>
    <d v="2023-09-25T00:00:00"/>
    <m/>
    <s v="The Neal Middle School Bioretention Project was selected as the County’s first stormwater project to be funded by the Stormwater Utility for compliance with the IAIA and nutrient removal targets.  The project will treat approximately 4.5 acres of previously untreated impervious area at Neal Middle School at the corner of Wake Forest Highway and Baptist Rd in Durham County.  The project will also incorporate a significant educational element and will be incorporated into the Science curriculum at Neal Middle.  The County received $225,000 in funding from the Environmental Enhancement Grant Program in the North Carolina Attorney General’s Office.  In FY23, the County published a request for proposals and WK Dickson was selected to design and manage construction of the project.  Construction is scheduled for the summer of 2024."/>
    <n v="0"/>
  </r>
  <r>
    <x v="4"/>
    <s v="SGWASA I-85 Project"/>
    <x v="0"/>
    <s v="Interlocal agreement"/>
    <s v="Granville"/>
    <n v="36.137194000000001"/>
    <n v="-78.733750000000001"/>
    <s v="SGWASA_x000a_Butner_x000a_Creedmoor_x000a_Stem"/>
    <s v="Peak flow reduction"/>
    <s v="Nutrients"/>
    <s v="Design, Permitting"/>
    <m/>
    <s v="Appx 2028"/>
    <n v="44100000"/>
    <n v="152377"/>
    <n v="100453"/>
    <m/>
    <m/>
    <m/>
    <s v="DWR Crediting document"/>
    <m/>
    <m/>
    <d v="2023-04-30T00:00:00"/>
    <m/>
    <s v="Repair and replacement of surcharging pump stations, sewer pipes, and appurtenances currently leaking sewage, which lead to illicit discharges. "/>
    <n v="100453"/>
  </r>
  <r>
    <x v="5"/>
    <n v="5"/>
    <x v="4"/>
    <s v="Self-funded"/>
    <s v="Orange"/>
    <s v="Multiple"/>
    <s v="Multiple"/>
    <s v="Multiple (Eno River Hydrilla Management Task Force)"/>
    <s v="Other/Multiple"/>
    <s v="Hydrilla removal can improve water quality and quantity"/>
    <s v="Other"/>
    <s v="In progress"/>
    <s v="Ongoing effort"/>
    <s v="Multiple partners, total unknown at ths time"/>
    <s v="Multiple partners, total unknown at ths time"/>
    <n v="8410.2800000000007"/>
    <s v="n/a"/>
    <s v="TBD"/>
    <s v="TBD"/>
    <s v="Other (user entered)"/>
    <s v="TBD"/>
    <s v="n/a"/>
    <d v="2023-09-29T00:00:00"/>
    <s v="WP"/>
    <s v="Orange County Hydrilla Removal:  Hydrilla removal was recently added to the list of eligible activities that would could towards jurisdictional investment in the IAIA.  N &amp; P reductions have yet to be assigned for hydrilla removal, so values are TBD.  These efforts will be conducted throughout the Falls Lake watershed within Orange County so specific Lat/Long is not provided.  Per Memorandum from DWR on 2/10/2022, hydrilla can lead to loss of recreational use of waters and increased flood duration and intensity from obstruction of waterways.  It can also negatively impact water quality and harm aquatic life by depleting oxygen levels and can increase nutrients released from sediment.  For those reasons, hydrilla containment and removal has been considered as likely benefitting water quality and quantity."/>
    <n v="8410.2800000000007"/>
  </r>
  <r>
    <x v="5"/>
    <n v="6"/>
    <x v="5"/>
    <s v="Self-funded"/>
    <s v="Orange"/>
    <n v="36.071617000000003"/>
    <n v="-79.200488000000007"/>
    <s v="N/A"/>
    <s v="Other/Multiple"/>
    <s v="Nutrient reduction, Peak Flow Reduction, Environmental Education"/>
    <s v="Design, Permitting"/>
    <s v="In progress"/>
    <s v="Spring 2024"/>
    <s v="Total unknown at this time (bid award in progress)"/>
    <n v="1127.55"/>
    <n v="1127.55"/>
    <s v="n/a"/>
    <s v="TBD"/>
    <s v="TBD"/>
    <s v="Other (user entered)"/>
    <s v="TBD"/>
    <s v="n/a"/>
    <d v="2023-09-29T00:00:00"/>
    <s v="WP"/>
    <s v="Gravelly Hill Middle School Stormwater Wetland Retrofit:  Project is a retrofit of a relic sediment basin that was never removed during the construction of Gravelly Hill Middle School to a stormwater wetland with an outdoor classroom area and educactional signage.  We are only in the permitting / bid award phase of this project so total costs, N &amp; P reductions, etc. are unknown at this time and TBD."/>
    <n v="1127.55"/>
  </r>
  <r>
    <x v="6"/>
    <s v="729-000"/>
    <x v="5"/>
    <s v="Self-funded"/>
    <s v="Person"/>
    <n v="36.377966999999998"/>
    <n v="-78.997472000000002"/>
    <s v="Piedmont Conservation Council for Env. Enhancement Grant"/>
    <s v="Peak flow reduction"/>
    <s v="Conservation; community outreach"/>
    <s v="Design, Permitting"/>
    <s v="SW mitigation survey started, at 30%, &amp; M. Plan redesign for BMPs"/>
    <n v="2027"/>
    <n v="571970"/>
    <n v="114394"/>
    <n v="114394"/>
    <n v="0"/>
    <s v="TBD with BMPs"/>
    <s v="TBD with BMPs"/>
    <s v="DWR Crediting document"/>
    <s v="DWR Crediting document"/>
    <s v="n/a"/>
    <d v="2023-01-03T00:00:00"/>
    <s v="CB"/>
    <s v="Architectural/engineering firm selected to begin work on the design of a new SW control measure at the Rock Athletic Complex; benefits are co-location of needed SW mitigation within existing parks &amp; getting BMPs to determine nutrient loads &amp; their mitigation requirements. RFP issued for complete design of the County Farm site and a project schedule towards constructing a passive recreational park with stormwater controls for IAIA compliance; Special Use Permit approved to convert the site into a park."/>
    <n v="114394"/>
  </r>
  <r>
    <x v="7"/>
    <s v="SGWASA I-85 Project"/>
    <x v="0"/>
    <s v="Interlocal agreement"/>
    <s v="Granville"/>
    <n v="36.137194000000001"/>
    <n v="-78.733750000000001"/>
    <s v="SGWASA_x000a_Butner_x000a_Granville Co._x000a_Creedmoor"/>
    <s v="Peak flow reduction"/>
    <s v="Nutrients"/>
    <s v="Design, Permitting"/>
    <m/>
    <s v="Appx 2028"/>
    <n v="44100000"/>
    <n v="152377"/>
    <n v="11605"/>
    <m/>
    <m/>
    <m/>
    <s v="DWR Crediting document"/>
    <m/>
    <m/>
    <d v="2023-04-15T00:00:00"/>
    <m/>
    <s v="Repair and replacement of surcharging pump stations, sewer pipes, and appurtenances currently leaking sewage, which lead to illicit discharges. "/>
    <n v="11605"/>
  </r>
  <r>
    <x v="8"/>
    <s v="IAIA-22-2"/>
    <x v="1"/>
    <s v="Other organization agreement"/>
    <s v="Orange"/>
    <n v="36.090589399999999"/>
    <n v="-79.116623919999995"/>
    <s v="Piedmont Conservation Council, Orange Habitat for Humanity, NCEEG Grant"/>
    <s v="Nutrients"/>
    <s v="ecosystem services, sustainability, outreach, environmental justice, research"/>
    <s v="Construction/Installation"/>
    <m/>
    <n v="2024"/>
    <n v="225258.96"/>
    <n v="153889.24"/>
    <n v="11320.109999999999"/>
    <n v="13139.6"/>
    <n v="19.32"/>
    <n v="5.66"/>
    <s v="SNAP version x.x."/>
    <m/>
    <s v="NCSU will begin monitoring of bioswales in FY24"/>
    <d v="2023-08-28T00:00:00"/>
    <s v="TLH"/>
    <s v="Odie St GI Project - Design and construct stormwater green infrastructure treating impervious surface within the Odie Street Habitat for Humanity Neighborhood. Provides multiple benefits including nutrient reduction, peak flow attenuation, ecosystem benefits and includes an educational component to a historically underserved community."/>
    <n v="24459.71"/>
  </r>
  <r>
    <x v="8"/>
    <s v="IAIA-23-6"/>
    <x v="5"/>
    <s v="Self-funded"/>
    <s v="Orange"/>
    <n v="36.048690000000001"/>
    <n v="-79.095658"/>
    <s v="None"/>
    <s v="Water storage"/>
    <s v="Peak flow reduction, sustainability"/>
    <s v="In Service/Operation and Maintenance"/>
    <m/>
    <n v="2023"/>
    <n v="10017.040000000001"/>
    <n v="10017.040000000001"/>
    <n v="10017.040000000001"/>
    <n v="0"/>
    <s v="Variable"/>
    <s v="Variable"/>
    <s v="DWR Crediting document"/>
    <s v="Nutrient reductions based on usage; town will monitor usage and update when approprate."/>
    <m/>
    <d v="2023-08-25T00:00:00"/>
    <s v="TLH"/>
    <s v="CCP Cistern Project - Install an above ground cistern and associated appurtenances at the town's Cates Creek Park; water to be used for irrigation of plants and gardens within the park."/>
    <n v="10017.040000000001"/>
  </r>
  <r>
    <x v="8"/>
    <s v="IAIA-23-7"/>
    <x v="4"/>
    <s v="Other organization agreement"/>
    <s v="Orange"/>
    <n v="36.070936000000003"/>
    <n v="-79.130270999999993"/>
    <s v="Eno River Hydrilla Management Task Force"/>
    <s v="Other/Multiple"/>
    <s v="Nutrient reduction, aquatic habitat improvement"/>
    <s v="Other"/>
    <s v="Treatment to control aquatic invasive weed"/>
    <s v="On-going"/>
    <s v="unknown"/>
    <n v="44478.02"/>
    <n v="4447.8"/>
    <n v="0"/>
    <s v="tba"/>
    <s v="tba"/>
    <s v="Other (user entered)"/>
    <s v="Nutrient credits for hydrilla removal are pending further investigation"/>
    <s v="Hydrilla and tuber surveys conducted by the state"/>
    <d v="2023-08-28T00:00:00"/>
    <s v="TLH"/>
    <s v="Eno River Hydrilla Management Project - Cost share for treating invasive hydrilla plant by the Eno River Hydrilla Management Task Force. Provides multiple benefits including nutrient reductions and aquatic habitat improvement."/>
    <n v="4447.8"/>
  </r>
  <r>
    <x v="8"/>
    <s v="IAIA-23-8"/>
    <x v="1"/>
    <s v="Self-funded"/>
    <s v="Orange"/>
    <n v="36.072318000000003"/>
    <n v="-79.102352999999994"/>
    <s v="None"/>
    <s v="Nutrients"/>
    <s v="ecysystem services, sustainability, pollinator habitat"/>
    <s v="In Service/Operation and Maintenance"/>
    <m/>
    <n v="2023"/>
    <n v="593.64"/>
    <n v="593.64"/>
    <n v="593.64"/>
    <n v="0"/>
    <n v="0.05"/>
    <n v="0.01"/>
    <s v="DWR Crediting document"/>
    <m/>
    <m/>
    <d v="2023-08-25T00:00:00"/>
    <s v="TLH"/>
    <s v="Riverwalk Compost Blanket Project - Install compost blanket to alleviate erosion and increase infiltration on an eroded slope along Riverwalk Greenway. Project also provides native pollinator habitat."/>
    <n v="593.64"/>
  </r>
  <r>
    <x v="8"/>
    <s v="IAIA-23-9"/>
    <x v="2"/>
    <s v="Other organization agreement"/>
    <s v="Orange"/>
    <n v="36.090589399999999"/>
    <n v="-79.116623919999995"/>
    <s v="Piedmont Conservation Council, Orange Habitat for Humanity, NCEEG Grant"/>
    <s v="Other/Multiple"/>
    <s v="ecosystem services, sustainability, outreach, environmental justice, sediment"/>
    <s v="Design, Permitting"/>
    <m/>
    <n v="2024"/>
    <n v="202465"/>
    <n v="25907.85"/>
    <n v="12711.85"/>
    <n v="3000"/>
    <s v="tba"/>
    <s v="tba"/>
    <s v="Other (user entered)"/>
    <s v="Stream restoration/stabilization credits are currently not approved"/>
    <m/>
    <d v="2023-08-25T00:00:00"/>
    <s v="TLH"/>
    <s v="Odie St Stabilization Project - Stabilize existing ephemeral/intermittent stream channel and plant riparian vegetation; while this is a separate project, it is part of the overall Odie Street/Habitat for Humanity project. Stabilizing the stream will reduce sediment and erosion, while stabilizing the road bed along the channel."/>
    <n v="15711.85"/>
  </r>
  <r>
    <x v="8"/>
    <s v="IAIA-23-10"/>
    <x v="2"/>
    <s v="Self-funded"/>
    <s v="Orange"/>
    <n v="36.074781000000002"/>
    <n v="-79.108461000000005"/>
    <s v="None"/>
    <s v="Nutrients"/>
    <s v="ecysystem services, sustainability, sediment"/>
    <s v="In Service/Operation and Maintenance"/>
    <m/>
    <n v="2023"/>
    <n v="3500"/>
    <n v="3500"/>
    <n v="3500"/>
    <m/>
    <n v="0.18"/>
    <n v="0.13"/>
    <s v="SNAP version x.x."/>
    <s v="Reductions based on converting managed pervious to protected forest"/>
    <s v="Inspect to ensure trees survive"/>
    <d v="2023-08-28T00:00:00"/>
    <s v="TLH"/>
    <s v="Murray St and Turnip Patch Park Riparian Buffer Enhancement Project - plant additional trees and shrubs within the riparian buffer at these two town parks. "/>
    <n v="3500"/>
  </r>
  <r>
    <x v="9"/>
    <m/>
    <x v="5"/>
    <s v="Self-funded"/>
    <s v="Wake"/>
    <s v="35° 59' 1.356'' N"/>
    <s v="78° 36' 33.264'' W"/>
    <m/>
    <s v="Nutrients"/>
    <m/>
    <s v="Design, Permitting"/>
    <s v="Design for  conversion of existing dry detention to bioretention and installation of linear bioretention to collect runoff from adjacent parking lot."/>
    <s v="FY 25"/>
    <s v="Total=$317,800  Feasibility:  $7,200 (complete); Design: $30,600 (complete); Construction:  $280,000 (estimated)"/>
    <n v="30600"/>
    <n v="30600"/>
    <m/>
    <n v="2.48"/>
    <n v="0.32"/>
    <s v="SNAP version x.x."/>
    <m/>
    <m/>
    <d v="2023-08-17T00:00:00"/>
    <s v="NND"/>
    <s v="Wake County completed the design for retrofit of an existing dry detention to a bioretention and installation of a new linear bioretention at Northern Wake Fire Station #2.  The 8.5 ac is located on a UT to Falls Lake.  The project is located in the Protected Area of Falls Lake and ~0.5mi outside of the Critical Area.  Initial project construction pre-dated Falls Lake Rules.  The SNAP tool estimates an 86% reduction of nitrogen and 88% reduction of phosphorous with installation of the two bioretention projects. Wake County will seek partnerships to assist with funding construction in FY 25."/>
    <n v="30600"/>
  </r>
  <r>
    <x v="9"/>
    <m/>
    <x v="2"/>
    <s v="Other organization agreement"/>
    <s v="Wake"/>
    <n v="35.921944000000003"/>
    <n v="-78.625"/>
    <s v="Wake Soil and Water Conservation District"/>
    <s v="Sediment"/>
    <s v="ecosystem service benefits"/>
    <s v="In Service/Operation and Maintenance"/>
    <s v="Project was completed on 4/21/23. Five year maintenance period currently underway. "/>
    <s v="FY 23"/>
    <n v="39010"/>
    <n v="39010"/>
    <n v="16000"/>
    <m/>
    <m/>
    <m/>
    <s v="Other (user entered)"/>
    <s v="BEHI/NBS"/>
    <s v="Soil Saved=12 tons/yr"/>
    <d v="2023-05-24T00:00:00"/>
    <s v="MR"/>
    <s v="Stream and riparian buffer restoration and enhancement"/>
    <n v="16000"/>
  </r>
  <r>
    <x v="9"/>
    <m/>
    <x v="6"/>
    <s v="Self-funded"/>
    <s v="Wake"/>
    <m/>
    <m/>
    <m/>
    <s v="Peak flow reduction"/>
    <m/>
    <s v="In Service/Operation and Maintenance"/>
    <m/>
    <s v="ongoing"/>
    <m/>
    <m/>
    <m/>
    <n v="23062"/>
    <m/>
    <m/>
    <m/>
    <m/>
    <s v="Watershed Management staff inspected 76 SCMs in the Falls Lake Watershed in FY23."/>
    <d v="2023-06-30T00:00:00"/>
    <s v="NND"/>
    <s v="WCES Watershed Management staff performed 76 inspections in Falls Lake Watershed in FY23 to ensure SCMs are functioning properly.  Proper functioning SCMs are critical to maintaining water quality in Falls Lake.  SCMs provide nutrient reduction and peak flow attenuation.  In-kind funds are based upon the hourly rate for staff performing SCM inspections within the Falls Lake Watershed.  Watershed investment reflects hours above and beyond 2006 hours."/>
    <n v="23062"/>
  </r>
  <r>
    <x v="9"/>
    <m/>
    <x v="6"/>
    <s v="Self-funded"/>
    <s v="Wake"/>
    <m/>
    <m/>
    <m/>
    <s v="Nutrients"/>
    <s v="Public Health"/>
    <s v="In Service/Operation and Maintenance"/>
    <m/>
    <s v="ongoing"/>
    <m/>
    <m/>
    <m/>
    <n v="63118"/>
    <m/>
    <m/>
    <m/>
    <m/>
    <s v="Wastewater Management completed 77 septic complaint investigations, 225 Operation and Maintenance inspections, 41 Construction Authorizations for septic repairs and 34 Operation Permits for septic repair."/>
    <d v="2023-06-30T00:00:00"/>
    <s v="NND"/>
    <s v="WCES Wastewater Management staff respond to  complaints and requests for investigation of malfunctioning septic systems.  Complaint response is  a top priority for WWM as malfunctioning septic  present potential threats to both public health and water quality.  In-kind funds are based upon the hourly rate for staff performing both septic complaint investigation/code case violations and septic repairs (Construction Authorization and Operation Permit) within the Falls Lake Watershed.  Watershed investment reflects hours  above and beyond 2006  hours. "/>
    <n v="63118"/>
  </r>
  <r>
    <x v="9"/>
    <m/>
    <x v="6"/>
    <s v="Self-funded"/>
    <s v="Wake"/>
    <s v="35° 58' 4.3896'' "/>
    <s v="78° 38' 38.688'' W"/>
    <m/>
    <s v="Other/Multiple"/>
    <s v="Outreach, increased awareness"/>
    <s v="Other"/>
    <s v="Education and outreach programs at Blue Jay Point County Park (BJPCP) are ongoing."/>
    <s v="ongoing"/>
    <m/>
    <m/>
    <m/>
    <n v="3030"/>
    <m/>
    <m/>
    <m/>
    <m/>
    <s v="BJPCP staff completed 156 water-related programs with 3,742 attendees in FY23."/>
    <d v="2023-06-30T00:00:00"/>
    <s v="NND"/>
    <s v="Education and outreach programs at Blue Jay Point County Park (BJPCP) are ongoing."/>
    <n v="3030"/>
  </r>
  <r>
    <x v="10"/>
    <s v="01 Horse Creek Watershed Study"/>
    <x v="3"/>
    <s v="Self-funded"/>
    <s v="Wake"/>
    <m/>
    <m/>
    <m/>
    <s v="Nutrients"/>
    <m/>
    <s v="Other"/>
    <s v="Finalizing Watershed Study for scoping projects"/>
    <s v="FY23"/>
    <s v="UNK"/>
    <n v="13692"/>
    <n v="13692"/>
    <m/>
    <m/>
    <m/>
    <s v="Other (user entered)"/>
    <s v="WTM"/>
    <m/>
    <d v="2023-10-02T00:00:00"/>
    <s v="MS"/>
    <s v="01 Horse Creek Watershed Study"/>
    <n v="13692"/>
  </r>
  <r>
    <x v="11"/>
    <m/>
    <x v="7"/>
    <s v="Self-funded"/>
    <s v="Granville"/>
    <n v="36.225999999999999"/>
    <n v="-78.818399999999997"/>
    <s v="Durham County                  US Army National Guard"/>
    <s v="Other/Multiple"/>
    <s v="Reduces sediment load to downstream reservoirs "/>
    <s v="In Service/Operation and Maintenance"/>
    <m/>
    <s v="Completed"/>
    <n v="1402254"/>
    <n v="1402254"/>
    <n v="740000"/>
    <m/>
    <s v="6 lbs"/>
    <s v="102 lbs"/>
    <s v="Other (user entered)"/>
    <s v="SNAP"/>
    <m/>
    <d v="2023-10-03T00:00:00"/>
    <s v="EB"/>
    <s v="The project, known as the Newsome project, consists of 177 forested acres and approximately 5,000 linear feet of stream frontage along Camp Creek, which drains into Knapp of Reeds Creek before reaching Falls Lake.  The Triangle Land Conservancy will hold the easement to property and will be responsible for the stewardship and monitoring requirements. "/>
    <n v="740000"/>
  </r>
  <r>
    <x v="12"/>
    <n v="1"/>
    <x v="5"/>
    <s v="Self-funded"/>
    <s v="Franklin"/>
    <s v="N/A"/>
    <s v="N/A"/>
    <s v="DMS"/>
    <s v="Nutrients"/>
    <s v="Flood Control"/>
    <s v="Design, Permitting"/>
    <m/>
    <s v="N/A"/>
    <s v="TBD"/>
    <n v="19058"/>
    <n v="19058"/>
    <s v="n/a"/>
    <s v="2.2 lbs "/>
    <s v="0.33 lbs"/>
    <s v="DWR Crediting document"/>
    <s v="TBD"/>
    <s v="n/a"/>
    <d v="2023-10-26T00:00:00"/>
    <s v="SH"/>
    <m/>
    <n v="1905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4BE52239-FAA9-4ACE-A861-1FC931242F85}" name="PivotTable1" cacheId="1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1:B15" firstHeaderRow="1" firstDataRow="1" firstDataCol="1"/>
  <pivotFields count="26">
    <pivotField axis="axisRow" showAll="0">
      <items count="14">
        <item x="2"/>
        <item x="1"/>
        <item x="11"/>
        <item x="3"/>
        <item x="12"/>
        <item x="4"/>
        <item x="5"/>
        <item x="6"/>
        <item x="0"/>
        <item x="8"/>
        <item x="7"/>
        <item x="10"/>
        <item x="9"/>
        <item t="default"/>
      </items>
    </pivotField>
    <pivotField showAll="0"/>
    <pivotField showAll="0">
      <items count="9">
        <item x="3"/>
        <item x="1"/>
        <item x="4"/>
        <item x="0"/>
        <item x="7"/>
        <item x="6"/>
        <item x="5"/>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44" showAll="0"/>
  </pivotFields>
  <rowFields count="1">
    <field x="0"/>
  </rowFields>
  <rowItems count="14">
    <i>
      <x/>
    </i>
    <i>
      <x v="1"/>
    </i>
    <i>
      <x v="2"/>
    </i>
    <i>
      <x v="3"/>
    </i>
    <i>
      <x v="4"/>
    </i>
    <i>
      <x v="5"/>
    </i>
    <i>
      <x v="6"/>
    </i>
    <i>
      <x v="7"/>
    </i>
    <i>
      <x v="8"/>
    </i>
    <i>
      <x v="9"/>
    </i>
    <i>
      <x v="10"/>
    </i>
    <i>
      <x v="11"/>
    </i>
    <i>
      <x v="12"/>
    </i>
    <i t="grand">
      <x/>
    </i>
  </rowItems>
  <colItems count="1">
    <i/>
  </colItems>
  <dataFields count="1">
    <dataField name="Sum of P+Q" fld="25" baseField="2" baseItem="0"/>
  </dataFields>
  <formats count="1">
    <format dxfId="6">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BC Word Tables">
      <a:dk1>
        <a:sysClr val="windowText" lastClr="000000"/>
      </a:dk1>
      <a:lt1>
        <a:sysClr val="window" lastClr="FFFFFF"/>
      </a:lt1>
      <a:dk2>
        <a:srgbClr val="000000"/>
      </a:dk2>
      <a:lt2>
        <a:srgbClr val="FFFFFF"/>
      </a:lt2>
      <a:accent1>
        <a:srgbClr val="009ED1"/>
      </a:accent1>
      <a:accent2>
        <a:srgbClr val="43525A"/>
      </a:accent2>
      <a:accent3>
        <a:srgbClr val="76B043"/>
      </a:accent3>
      <a:accent4>
        <a:srgbClr val="909D93"/>
      </a:accent4>
      <a:accent5>
        <a:srgbClr val="332A86"/>
      </a:accent5>
      <a:accent6>
        <a:srgbClr val="EFEFED"/>
      </a:accent6>
      <a:hlink>
        <a:srgbClr val="009ED1"/>
      </a:hlink>
      <a:folHlink>
        <a:srgbClr val="009ED1"/>
      </a:folHlink>
    </a:clrScheme>
    <a:fontScheme name="BC Excel Style">
      <a:majorFont>
        <a:latin typeface="Franklin Gothic Demi Cond"/>
        <a:ea typeface=""/>
        <a:cs typeface=""/>
      </a:majorFont>
      <a:minorFont>
        <a:latin typeface="Franklin Gothic Medium Cond"/>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orrest.westall@unrba.org" TargetMode="Externa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1295-0A5D-4767-A7C5-B29A2A2167BF}">
  <dimension ref="A1"/>
  <sheetViews>
    <sheetView topLeftCell="A13" workbookViewId="0">
      <selection activeCell="W27" sqref="W27"/>
    </sheetView>
  </sheetViews>
  <sheetFormatPr defaultRowHeight="12.5" x14ac:dyDescent="0.3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J144"/>
  <sheetViews>
    <sheetView tabSelected="1" view="pageLayout" topLeftCell="Y40" zoomScale="104" zoomScaleNormal="100" zoomScalePageLayoutView="104" workbookViewId="0">
      <selection activeCell="C49" sqref="C49"/>
    </sheetView>
  </sheetViews>
  <sheetFormatPr defaultColWidth="8.88671875" defaultRowHeight="12.5" x14ac:dyDescent="0.35"/>
  <cols>
    <col min="1" max="1" width="16.21875" style="11" customWidth="1"/>
    <col min="2" max="2" width="16.21875" style="18" customWidth="1"/>
    <col min="3" max="3" width="16.21875" style="19" customWidth="1"/>
    <col min="4" max="12" width="16.21875" style="11" customWidth="1"/>
    <col min="13" max="13" width="20.21875" style="11" customWidth="1"/>
    <col min="14" max="15" width="16.21875" style="23" customWidth="1"/>
    <col min="16" max="16" width="14.44140625" style="23" customWidth="1"/>
    <col min="17" max="17" width="14.77734375" style="23" customWidth="1"/>
    <col min="18" max="22" width="14.77734375" style="11" customWidth="1"/>
    <col min="23" max="23" width="14.77734375" style="21" customWidth="1"/>
    <col min="24" max="24" width="15.77734375" style="11" customWidth="1"/>
    <col min="25" max="25" width="119.77734375" style="11" customWidth="1"/>
    <col min="26" max="26" width="21.21875" style="11" customWidth="1"/>
    <col min="27" max="16384" width="8.88671875" style="11"/>
  </cols>
  <sheetData>
    <row r="1" spans="1:36" ht="13.75" customHeight="1" x14ac:dyDescent="0.35">
      <c r="A1" s="55" t="s">
        <v>77</v>
      </c>
      <c r="B1" s="55"/>
      <c r="C1" s="55"/>
      <c r="D1" s="55"/>
      <c r="E1" s="55"/>
      <c r="F1" s="55"/>
      <c r="G1" s="55"/>
      <c r="H1" s="55"/>
      <c r="I1" s="55"/>
      <c r="J1" s="55"/>
      <c r="K1" s="56"/>
      <c r="L1" s="56"/>
      <c r="M1" s="56"/>
      <c r="N1" s="56"/>
      <c r="O1" s="56"/>
      <c r="P1" s="56"/>
      <c r="Q1" s="56"/>
      <c r="R1" s="56"/>
      <c r="S1" s="56"/>
      <c r="T1" s="56"/>
      <c r="U1" s="56"/>
      <c r="V1" s="56"/>
      <c r="W1" s="56"/>
      <c r="X1" s="56"/>
      <c r="Y1" s="56"/>
      <c r="Z1" s="9"/>
      <c r="AA1" s="9"/>
      <c r="AB1" s="9"/>
      <c r="AC1" s="9"/>
      <c r="AD1" s="9"/>
      <c r="AE1" s="9"/>
      <c r="AF1" s="9"/>
      <c r="AG1" s="9"/>
      <c r="AH1" s="9"/>
      <c r="AI1" s="9"/>
      <c r="AJ1" s="9"/>
    </row>
    <row r="2" spans="1:36" ht="13.75" customHeight="1" x14ac:dyDescent="0.35">
      <c r="A2" s="55"/>
      <c r="B2" s="55"/>
      <c r="C2" s="55"/>
      <c r="D2" s="55"/>
      <c r="E2" s="55"/>
      <c r="F2" s="55"/>
      <c r="G2" s="55"/>
      <c r="H2" s="55"/>
      <c r="I2" s="55"/>
      <c r="J2" s="55"/>
      <c r="K2" s="56"/>
      <c r="L2" s="56"/>
      <c r="M2" s="56"/>
      <c r="N2" s="56"/>
      <c r="O2" s="56"/>
      <c r="P2" s="56"/>
      <c r="Q2" s="56"/>
      <c r="R2" s="56"/>
      <c r="S2" s="56"/>
      <c r="T2" s="56"/>
      <c r="U2" s="56"/>
      <c r="V2" s="56"/>
      <c r="W2" s="56"/>
      <c r="X2" s="56"/>
      <c r="Y2" s="56"/>
      <c r="Z2" s="9"/>
      <c r="AA2" s="9"/>
      <c r="AB2" s="9"/>
      <c r="AC2" s="9"/>
      <c r="AD2" s="9"/>
      <c r="AE2" s="9"/>
      <c r="AF2" s="9"/>
      <c r="AG2" s="9"/>
      <c r="AH2" s="9"/>
      <c r="AI2" s="9"/>
      <c r="AJ2" s="9"/>
    </row>
    <row r="3" spans="1:36" s="10" customFormat="1" ht="15" customHeight="1" x14ac:dyDescent="0.35">
      <c r="A3" s="57" t="s">
        <v>49</v>
      </c>
      <c r="B3" s="57"/>
      <c r="C3" s="57"/>
      <c r="D3" s="57"/>
      <c r="E3" s="57"/>
      <c r="F3" s="61" t="s">
        <v>134</v>
      </c>
      <c r="G3" s="61"/>
      <c r="H3" s="61"/>
      <c r="I3" s="61"/>
      <c r="J3" s="61"/>
      <c r="K3" s="56"/>
      <c r="L3" s="56"/>
      <c r="M3" s="56"/>
      <c r="N3" s="56"/>
      <c r="O3" s="56"/>
      <c r="P3" s="56"/>
      <c r="Q3" s="56"/>
      <c r="R3" s="56"/>
      <c r="S3" s="56"/>
      <c r="T3" s="56"/>
      <c r="U3" s="56"/>
      <c r="V3" s="56"/>
      <c r="W3" s="56"/>
      <c r="X3" s="56"/>
      <c r="Y3" s="56"/>
    </row>
    <row r="4" spans="1:36" s="10" customFormat="1" ht="15" customHeight="1" x14ac:dyDescent="0.35">
      <c r="A4" s="57" t="s">
        <v>48</v>
      </c>
      <c r="B4" s="57"/>
      <c r="C4" s="57"/>
      <c r="D4" s="57"/>
      <c r="E4" s="57"/>
      <c r="F4" s="62">
        <f>VLOOKUP(F3,'Lookup Tables'!I2:J15,2,FALSE)</f>
        <v>1521081</v>
      </c>
      <c r="G4" s="62"/>
      <c r="H4" s="62"/>
      <c r="I4" s="62"/>
      <c r="J4" s="62"/>
      <c r="K4" s="56"/>
      <c r="L4" s="56"/>
      <c r="M4" s="56"/>
      <c r="N4" s="56"/>
      <c r="O4" s="56"/>
      <c r="P4" s="56"/>
      <c r="Q4" s="56"/>
      <c r="R4" s="56"/>
      <c r="S4" s="56"/>
      <c r="T4" s="56"/>
      <c r="U4" s="56"/>
      <c r="V4" s="56"/>
      <c r="W4" s="56"/>
      <c r="X4" s="56"/>
      <c r="Y4" s="56"/>
    </row>
    <row r="5" spans="1:36" s="10" customFormat="1" ht="15" customHeight="1" x14ac:dyDescent="0.35">
      <c r="A5" s="57" t="s">
        <v>47</v>
      </c>
      <c r="B5" s="57"/>
      <c r="C5" s="57"/>
      <c r="D5" s="57"/>
      <c r="E5" s="57"/>
      <c r="F5" s="63" t="s">
        <v>129</v>
      </c>
      <c r="G5" s="63"/>
      <c r="H5" s="63"/>
      <c r="I5" s="63"/>
      <c r="J5" s="63"/>
      <c r="K5" s="56"/>
      <c r="L5" s="56"/>
      <c r="M5" s="56"/>
      <c r="N5" s="56"/>
      <c r="O5" s="56"/>
      <c r="P5" s="56"/>
      <c r="Q5" s="56"/>
      <c r="R5" s="56"/>
      <c r="S5" s="56"/>
      <c r="T5" s="56"/>
      <c r="U5" s="56"/>
      <c r="V5" s="56"/>
      <c r="W5" s="56"/>
      <c r="X5" s="56"/>
      <c r="Y5" s="56"/>
    </row>
    <row r="6" spans="1:36" s="10" customFormat="1" ht="15" customHeight="1" x14ac:dyDescent="0.35">
      <c r="A6" s="57" t="s">
        <v>79</v>
      </c>
      <c r="B6" s="57"/>
      <c r="C6" s="57"/>
      <c r="D6" s="57"/>
      <c r="E6" s="57"/>
      <c r="F6" s="62">
        <f>SUM(P17:Q1000)</f>
        <v>3040491.35</v>
      </c>
      <c r="G6" s="62"/>
      <c r="H6" s="62"/>
      <c r="I6" s="62"/>
      <c r="J6" s="62"/>
      <c r="K6" s="56"/>
      <c r="L6" s="56"/>
      <c r="M6" s="56"/>
      <c r="N6" s="56"/>
      <c r="O6" s="56"/>
      <c r="P6" s="56"/>
      <c r="Q6" s="56"/>
      <c r="R6" s="56"/>
      <c r="S6" s="56"/>
      <c r="T6" s="56"/>
      <c r="U6" s="56"/>
      <c r="V6" s="56"/>
      <c r="W6" s="56"/>
      <c r="X6" s="56"/>
      <c r="Y6" s="56"/>
    </row>
    <row r="7" spans="1:36" s="10" customFormat="1" ht="15" customHeight="1" x14ac:dyDescent="0.35">
      <c r="A7" s="57" t="s">
        <v>46</v>
      </c>
      <c r="B7" s="57"/>
      <c r="C7" s="57"/>
      <c r="D7" s="57"/>
      <c r="E7" s="57"/>
      <c r="F7" s="64">
        <v>3990288.17</v>
      </c>
      <c r="G7" s="63"/>
      <c r="H7" s="63"/>
      <c r="I7" s="63"/>
      <c r="J7" s="63"/>
      <c r="K7" s="56"/>
      <c r="L7" s="56"/>
      <c r="M7" s="56"/>
      <c r="N7" s="56"/>
      <c r="O7" s="56"/>
      <c r="P7" s="56"/>
      <c r="Q7" s="56"/>
      <c r="R7" s="56"/>
      <c r="S7" s="56"/>
      <c r="T7" s="56"/>
      <c r="U7" s="56"/>
      <c r="V7" s="56"/>
      <c r="W7" s="56"/>
      <c r="X7" s="56"/>
      <c r="Y7" s="56"/>
    </row>
    <row r="8" spans="1:36" s="10" customFormat="1" ht="15" customHeight="1" x14ac:dyDescent="0.35">
      <c r="A8" s="57" t="s">
        <v>45</v>
      </c>
      <c r="B8" s="57"/>
      <c r="C8" s="57"/>
      <c r="D8" s="57"/>
      <c r="E8" s="57"/>
      <c r="F8" s="62">
        <f>F6+F7-F4</f>
        <v>5509698.5199999996</v>
      </c>
      <c r="G8" s="62"/>
      <c r="H8" s="62"/>
      <c r="I8" s="62"/>
      <c r="J8" s="62"/>
      <c r="K8" s="56"/>
      <c r="L8" s="56"/>
      <c r="M8" s="56"/>
      <c r="N8" s="56"/>
      <c r="O8" s="56"/>
      <c r="P8" s="56"/>
      <c r="Q8" s="56"/>
      <c r="R8" s="56"/>
      <c r="S8" s="56"/>
      <c r="T8" s="56"/>
      <c r="U8" s="56"/>
      <c r="V8" s="56"/>
      <c r="W8" s="56"/>
      <c r="X8" s="56"/>
      <c r="Y8" s="56"/>
    </row>
    <row r="9" spans="1:36" s="10" customFormat="1" ht="15" customHeight="1" x14ac:dyDescent="0.35">
      <c r="A9" s="57" t="s">
        <v>80</v>
      </c>
      <c r="B9" s="57"/>
      <c r="C9" s="57"/>
      <c r="D9" s="57"/>
      <c r="E9" s="57"/>
      <c r="F9" s="65" t="str">
        <f>IF(F6&gt;=F4,"Yes","No")</f>
        <v>Yes</v>
      </c>
      <c r="G9" s="65"/>
      <c r="H9" s="65"/>
      <c r="I9" s="65"/>
      <c r="J9" s="65"/>
      <c r="K9" s="56"/>
      <c r="L9" s="56"/>
      <c r="M9" s="56"/>
      <c r="N9" s="56"/>
      <c r="O9" s="56"/>
      <c r="P9" s="56"/>
      <c r="Q9" s="56"/>
      <c r="R9" s="56"/>
      <c r="S9" s="56"/>
      <c r="T9" s="56"/>
      <c r="U9" s="56"/>
      <c r="V9" s="56"/>
      <c r="W9" s="56"/>
      <c r="X9" s="56"/>
      <c r="Y9" s="56"/>
    </row>
    <row r="10" spans="1:36" s="10" customFormat="1" ht="15" customHeight="1" x14ac:dyDescent="0.35">
      <c r="A10" s="58" t="s">
        <v>111</v>
      </c>
      <c r="B10" s="59"/>
      <c r="C10" s="59"/>
      <c r="D10" s="59"/>
      <c r="E10" s="59"/>
      <c r="F10" s="59"/>
      <c r="G10" s="59"/>
      <c r="H10" s="59"/>
      <c r="I10" s="59"/>
      <c r="J10" s="60"/>
      <c r="K10" s="56"/>
      <c r="L10" s="56"/>
      <c r="M10" s="56"/>
      <c r="N10" s="56"/>
      <c r="O10" s="56"/>
      <c r="P10" s="56"/>
      <c r="Q10" s="56"/>
      <c r="R10" s="56"/>
      <c r="S10" s="56"/>
      <c r="T10" s="56"/>
      <c r="U10" s="56"/>
      <c r="V10" s="56"/>
      <c r="W10" s="56"/>
      <c r="X10" s="56"/>
      <c r="Y10" s="56"/>
    </row>
    <row r="11" spans="1:36" s="10" customFormat="1" ht="15" customHeight="1" x14ac:dyDescent="0.35">
      <c r="A11" s="70" t="s">
        <v>0</v>
      </c>
      <c r="B11" s="70"/>
      <c r="C11" s="70"/>
      <c r="D11" s="70"/>
      <c r="E11" s="70"/>
      <c r="F11" s="66" t="s">
        <v>135</v>
      </c>
      <c r="G11" s="66"/>
      <c r="H11" s="66"/>
      <c r="I11" s="66"/>
      <c r="J11" s="66"/>
      <c r="K11" s="56"/>
      <c r="L11" s="56"/>
      <c r="M11" s="56"/>
      <c r="N11" s="56"/>
      <c r="O11" s="56"/>
      <c r="P11" s="56"/>
      <c r="Q11" s="56"/>
      <c r="R11" s="56"/>
      <c r="S11" s="56"/>
      <c r="T11" s="56"/>
      <c r="U11" s="56"/>
      <c r="V11" s="56"/>
      <c r="W11" s="56"/>
      <c r="X11" s="56"/>
      <c r="Y11" s="56"/>
    </row>
    <row r="12" spans="1:36" s="10" customFormat="1" ht="15" customHeight="1" x14ac:dyDescent="0.35">
      <c r="A12" s="70" t="s">
        <v>1</v>
      </c>
      <c r="B12" s="70"/>
      <c r="C12" s="70"/>
      <c r="D12" s="70"/>
      <c r="E12" s="70"/>
      <c r="F12" s="69" t="s">
        <v>136</v>
      </c>
      <c r="G12" s="66"/>
      <c r="H12" s="66"/>
      <c r="I12" s="66"/>
      <c r="J12" s="66"/>
      <c r="K12" s="56"/>
      <c r="L12" s="56"/>
      <c r="M12" s="56"/>
      <c r="N12" s="56"/>
      <c r="O12" s="56"/>
      <c r="P12" s="56"/>
      <c r="Q12" s="56"/>
      <c r="R12" s="56"/>
      <c r="S12" s="56"/>
      <c r="T12" s="56"/>
      <c r="U12" s="56"/>
      <c r="V12" s="56"/>
      <c r="W12" s="56"/>
      <c r="X12" s="56"/>
      <c r="Y12" s="56"/>
    </row>
    <row r="13" spans="1:36" s="10" customFormat="1" ht="15" customHeight="1" x14ac:dyDescent="0.35">
      <c r="A13" s="70" t="s">
        <v>2</v>
      </c>
      <c r="B13" s="70"/>
      <c r="C13" s="70"/>
      <c r="D13" s="70"/>
      <c r="E13" s="70"/>
      <c r="F13" s="66" t="s">
        <v>137</v>
      </c>
      <c r="G13" s="66"/>
      <c r="H13" s="66"/>
      <c r="I13" s="66"/>
      <c r="J13" s="66"/>
      <c r="K13" s="56"/>
      <c r="L13" s="56"/>
      <c r="M13" s="56"/>
      <c r="N13" s="56"/>
      <c r="O13" s="56"/>
      <c r="P13" s="56"/>
      <c r="Q13" s="56"/>
      <c r="R13" s="56"/>
      <c r="S13" s="56"/>
      <c r="T13" s="56"/>
      <c r="U13" s="56"/>
      <c r="V13" s="56"/>
      <c r="W13" s="56"/>
      <c r="X13" s="56"/>
      <c r="Y13" s="56"/>
    </row>
    <row r="14" spans="1:36" ht="12" customHeight="1" x14ac:dyDescent="0.35">
      <c r="A14" s="67" t="s">
        <v>76</v>
      </c>
      <c r="B14" s="67"/>
      <c r="C14" s="67"/>
      <c r="D14" s="67"/>
      <c r="E14" s="67"/>
      <c r="F14" s="67"/>
      <c r="G14" s="67"/>
      <c r="H14" s="67"/>
      <c r="I14" s="67"/>
      <c r="J14" s="67"/>
      <c r="K14" s="67"/>
      <c r="L14" s="67"/>
      <c r="M14" s="67"/>
      <c r="N14" s="67"/>
      <c r="O14" s="67"/>
      <c r="P14" s="67"/>
      <c r="Q14" s="67"/>
      <c r="R14" s="67"/>
      <c r="S14" s="67"/>
      <c r="T14" s="67"/>
      <c r="U14" s="67"/>
      <c r="V14" s="67"/>
      <c r="W14" s="67"/>
      <c r="X14" s="67"/>
      <c r="Y14" s="67"/>
    </row>
    <row r="15" spans="1:36" ht="13.75" customHeight="1" thickBot="1" x14ac:dyDescent="0.4">
      <c r="A15" s="68"/>
      <c r="B15" s="68"/>
      <c r="C15" s="68"/>
      <c r="D15" s="68"/>
      <c r="E15" s="68"/>
      <c r="F15" s="68"/>
      <c r="G15" s="68"/>
      <c r="H15" s="68"/>
      <c r="I15" s="68"/>
      <c r="J15" s="68"/>
      <c r="K15" s="68"/>
      <c r="L15" s="68"/>
      <c r="M15" s="68"/>
      <c r="N15" s="68"/>
      <c r="O15" s="68"/>
      <c r="P15" s="68"/>
      <c r="Q15" s="68"/>
      <c r="R15" s="68"/>
      <c r="S15" s="68"/>
      <c r="T15" s="68"/>
      <c r="U15" s="68"/>
      <c r="V15" s="68"/>
      <c r="W15" s="68"/>
      <c r="X15" s="68"/>
      <c r="Y15" s="68"/>
    </row>
    <row r="16" spans="1:36" s="12" customFormat="1" ht="94" customHeight="1" x14ac:dyDescent="0.35">
      <c r="A16" s="24" t="s">
        <v>78</v>
      </c>
      <c r="B16" s="25" t="s">
        <v>55</v>
      </c>
      <c r="C16" s="26" t="s">
        <v>54</v>
      </c>
      <c r="D16" s="26" t="s">
        <v>4</v>
      </c>
      <c r="E16" s="27" t="s">
        <v>74</v>
      </c>
      <c r="F16" s="25" t="s">
        <v>88</v>
      </c>
      <c r="G16" s="28" t="s">
        <v>89</v>
      </c>
      <c r="H16" s="25" t="s">
        <v>56</v>
      </c>
      <c r="I16" s="26" t="s">
        <v>53</v>
      </c>
      <c r="J16" s="25" t="s">
        <v>82</v>
      </c>
      <c r="K16" s="26" t="s">
        <v>57</v>
      </c>
      <c r="L16" s="25" t="s">
        <v>75</v>
      </c>
      <c r="M16" s="25" t="s">
        <v>107</v>
      </c>
      <c r="N16" s="25" t="s">
        <v>93</v>
      </c>
      <c r="O16" s="25" t="s">
        <v>103</v>
      </c>
      <c r="P16" s="25" t="s">
        <v>101</v>
      </c>
      <c r="Q16" s="25" t="s">
        <v>104</v>
      </c>
      <c r="R16" s="25" t="s">
        <v>114</v>
      </c>
      <c r="S16" s="25" t="s">
        <v>115</v>
      </c>
      <c r="T16" s="26" t="s">
        <v>58</v>
      </c>
      <c r="U16" s="25" t="s">
        <v>83</v>
      </c>
      <c r="V16" s="25" t="s">
        <v>59</v>
      </c>
      <c r="W16" s="25" t="s">
        <v>81</v>
      </c>
      <c r="X16" s="25" t="s">
        <v>52</v>
      </c>
      <c r="Y16" s="29" t="s">
        <v>60</v>
      </c>
      <c r="Z16" s="12" t="s">
        <v>270</v>
      </c>
    </row>
    <row r="17" spans="1:26" s="13" customFormat="1" ht="42.25" customHeight="1" x14ac:dyDescent="0.35">
      <c r="A17" s="8" t="s">
        <v>69</v>
      </c>
      <c r="B17" s="3" t="s">
        <v>130</v>
      </c>
      <c r="C17" s="3" t="s">
        <v>37</v>
      </c>
      <c r="D17" s="3" t="s">
        <v>18</v>
      </c>
      <c r="E17" s="4" t="s">
        <v>25</v>
      </c>
      <c r="F17" s="4">
        <v>36.137194000000001</v>
      </c>
      <c r="G17" s="4">
        <v>-78.733750000000001</v>
      </c>
      <c r="H17" s="4" t="s">
        <v>131</v>
      </c>
      <c r="I17" s="3" t="s">
        <v>26</v>
      </c>
      <c r="J17" s="4" t="s">
        <v>13</v>
      </c>
      <c r="K17" s="3" t="s">
        <v>14</v>
      </c>
      <c r="L17" s="3"/>
      <c r="M17" s="4" t="s">
        <v>132</v>
      </c>
      <c r="N17" s="22">
        <v>44100000</v>
      </c>
      <c r="O17" s="22">
        <v>152377</v>
      </c>
      <c r="P17" s="34">
        <v>23393</v>
      </c>
      <c r="Q17" s="22"/>
      <c r="R17" s="4"/>
      <c r="S17" s="4"/>
      <c r="T17" s="4" t="s">
        <v>22</v>
      </c>
      <c r="U17" s="4"/>
      <c r="V17" s="3"/>
      <c r="W17" s="35">
        <v>45031</v>
      </c>
      <c r="X17" s="3"/>
      <c r="Y17" s="38" t="s">
        <v>133</v>
      </c>
      <c r="Z17" s="52">
        <f>P17+Q17</f>
        <v>23393</v>
      </c>
    </row>
    <row r="18" spans="1:26" s="13" customFormat="1" ht="42.25" customHeight="1" x14ac:dyDescent="0.35">
      <c r="A18" s="8" t="s">
        <v>61</v>
      </c>
      <c r="B18" s="3" t="s">
        <v>138</v>
      </c>
      <c r="C18" s="3" t="s">
        <v>16</v>
      </c>
      <c r="D18" s="3" t="s">
        <v>11</v>
      </c>
      <c r="E18" s="4" t="s">
        <v>12</v>
      </c>
      <c r="F18" s="4">
        <v>36.003163000000001</v>
      </c>
      <c r="G18" s="4">
        <v>-78.905546000000001</v>
      </c>
      <c r="H18" s="4" t="s">
        <v>61</v>
      </c>
      <c r="I18" s="3" t="s">
        <v>105</v>
      </c>
      <c r="J18" s="4" t="s">
        <v>139</v>
      </c>
      <c r="K18" s="3" t="s">
        <v>109</v>
      </c>
      <c r="L18" s="3" t="s">
        <v>140</v>
      </c>
      <c r="M18" s="4">
        <v>2023</v>
      </c>
      <c r="N18" s="22">
        <v>67701.13</v>
      </c>
      <c r="O18" s="22">
        <v>37548.57</v>
      </c>
      <c r="P18" s="34">
        <v>37548.57</v>
      </c>
      <c r="Q18" s="22" t="s">
        <v>141</v>
      </c>
      <c r="R18" s="4" t="s">
        <v>142</v>
      </c>
      <c r="S18" s="4" t="s">
        <v>143</v>
      </c>
      <c r="T18" s="4" t="s">
        <v>28</v>
      </c>
      <c r="U18" s="4" t="s">
        <v>144</v>
      </c>
      <c r="V18" s="3" t="s">
        <v>141</v>
      </c>
      <c r="W18" s="20">
        <v>45107</v>
      </c>
      <c r="X18" s="3" t="s">
        <v>145</v>
      </c>
      <c r="Y18" s="38" t="s">
        <v>146</v>
      </c>
      <c r="Z18" s="52">
        <f>P18</f>
        <v>37548.57</v>
      </c>
    </row>
    <row r="19" spans="1:26" s="13" customFormat="1" ht="42.25" customHeight="1" x14ac:dyDescent="0.35">
      <c r="A19" s="8" t="s">
        <v>61</v>
      </c>
      <c r="B19" s="3" t="s">
        <v>147</v>
      </c>
      <c r="C19" s="3" t="s">
        <v>16</v>
      </c>
      <c r="D19" s="3" t="s">
        <v>11</v>
      </c>
      <c r="E19" s="4" t="s">
        <v>12</v>
      </c>
      <c r="F19" s="4">
        <v>36.006180000000001</v>
      </c>
      <c r="G19" s="4">
        <v>-78.903659000000005</v>
      </c>
      <c r="H19" s="4" t="s">
        <v>61</v>
      </c>
      <c r="I19" s="3" t="s">
        <v>105</v>
      </c>
      <c r="J19" s="4" t="s">
        <v>148</v>
      </c>
      <c r="K19" s="3" t="s">
        <v>14</v>
      </c>
      <c r="L19" s="3" t="s">
        <v>149</v>
      </c>
      <c r="M19" s="4">
        <v>2024</v>
      </c>
      <c r="N19" s="22">
        <v>3952037</v>
      </c>
      <c r="O19" s="22">
        <v>902023.07</v>
      </c>
      <c r="P19" s="34">
        <v>902023.07</v>
      </c>
      <c r="Q19" s="22" t="s">
        <v>141</v>
      </c>
      <c r="R19" s="4" t="s">
        <v>141</v>
      </c>
      <c r="S19" s="4" t="s">
        <v>141</v>
      </c>
      <c r="T19" s="4" t="s">
        <v>33</v>
      </c>
      <c r="U19" s="4" t="s">
        <v>150</v>
      </c>
      <c r="V19" s="3" t="s">
        <v>141</v>
      </c>
      <c r="W19" s="20">
        <v>45170</v>
      </c>
      <c r="X19" s="3" t="s">
        <v>145</v>
      </c>
      <c r="Y19" s="38" t="s">
        <v>151</v>
      </c>
      <c r="Z19" s="52">
        <f t="shared" ref="Z19:Z20" si="0">P19</f>
        <v>902023.07</v>
      </c>
    </row>
    <row r="20" spans="1:26" s="13" customFormat="1" ht="42.25" customHeight="1" x14ac:dyDescent="0.35">
      <c r="A20" s="8" t="s">
        <v>61</v>
      </c>
      <c r="B20" s="3" t="s">
        <v>152</v>
      </c>
      <c r="C20" s="3" t="s">
        <v>16</v>
      </c>
      <c r="D20" s="3" t="s">
        <v>11</v>
      </c>
      <c r="E20" s="4" t="s">
        <v>12</v>
      </c>
      <c r="F20" s="4">
        <v>36.006180000000001</v>
      </c>
      <c r="G20" s="4">
        <v>-78.903659000000005</v>
      </c>
      <c r="H20" s="4" t="s">
        <v>61</v>
      </c>
      <c r="I20" s="3" t="s">
        <v>105</v>
      </c>
      <c r="J20" s="4" t="s">
        <v>148</v>
      </c>
      <c r="K20" s="3" t="s">
        <v>27</v>
      </c>
      <c r="L20" s="3" t="s">
        <v>153</v>
      </c>
      <c r="M20" s="4">
        <v>2023</v>
      </c>
      <c r="N20" s="22">
        <v>1536744</v>
      </c>
      <c r="O20" s="22">
        <v>634937.30000000005</v>
      </c>
      <c r="P20" s="34">
        <v>634937.30000000005</v>
      </c>
      <c r="Q20" s="22" t="s">
        <v>141</v>
      </c>
      <c r="R20" s="4" t="s">
        <v>141</v>
      </c>
      <c r="S20" s="4" t="s">
        <v>141</v>
      </c>
      <c r="T20" s="4" t="s">
        <v>33</v>
      </c>
      <c r="U20" s="4" t="s">
        <v>150</v>
      </c>
      <c r="V20" s="3" t="s">
        <v>141</v>
      </c>
      <c r="W20" s="20">
        <v>45107</v>
      </c>
      <c r="X20" s="3" t="s">
        <v>145</v>
      </c>
      <c r="Y20" s="38" t="s">
        <v>154</v>
      </c>
      <c r="Z20" s="52">
        <f t="shared" si="0"/>
        <v>634937.30000000005</v>
      </c>
    </row>
    <row r="21" spans="1:26" s="13" customFormat="1" ht="42.25" customHeight="1" x14ac:dyDescent="0.35">
      <c r="A21" s="8" t="s">
        <v>61</v>
      </c>
      <c r="B21" s="3" t="s">
        <v>155</v>
      </c>
      <c r="C21" s="3" t="s">
        <v>16</v>
      </c>
      <c r="D21" s="3" t="s">
        <v>11</v>
      </c>
      <c r="E21" s="4" t="s">
        <v>12</v>
      </c>
      <c r="F21" s="4">
        <v>36.072617999999999</v>
      </c>
      <c r="G21" s="4">
        <v>-78.863539000000003</v>
      </c>
      <c r="H21" s="4" t="s">
        <v>61</v>
      </c>
      <c r="I21" s="3" t="s">
        <v>105</v>
      </c>
      <c r="J21" s="4" t="s">
        <v>148</v>
      </c>
      <c r="K21" s="3" t="s">
        <v>36</v>
      </c>
      <c r="L21" s="3" t="s">
        <v>156</v>
      </c>
      <c r="M21" s="4">
        <v>2024</v>
      </c>
      <c r="N21" s="22">
        <v>8300</v>
      </c>
      <c r="O21" s="22">
        <v>4447.8</v>
      </c>
      <c r="P21" s="34">
        <v>4447.8</v>
      </c>
      <c r="Q21" s="22" t="s">
        <v>141</v>
      </c>
      <c r="R21" s="4" t="s">
        <v>141</v>
      </c>
      <c r="S21" s="4" t="s">
        <v>141</v>
      </c>
      <c r="T21" s="4" t="s">
        <v>33</v>
      </c>
      <c r="U21" s="4" t="s">
        <v>157</v>
      </c>
      <c r="V21" s="3" t="s">
        <v>141</v>
      </c>
      <c r="W21" s="20">
        <v>44752</v>
      </c>
      <c r="X21" s="3" t="s">
        <v>145</v>
      </c>
      <c r="Y21" s="38" t="s">
        <v>158</v>
      </c>
      <c r="Z21" s="52">
        <f>P21</f>
        <v>4447.8</v>
      </c>
    </row>
    <row r="22" spans="1:26" s="13" customFormat="1" ht="42.25" customHeight="1" x14ac:dyDescent="0.35">
      <c r="A22" s="8" t="s">
        <v>61</v>
      </c>
      <c r="B22" s="3" t="s">
        <v>159</v>
      </c>
      <c r="C22" s="3" t="s">
        <v>23</v>
      </c>
      <c r="D22" s="3" t="s">
        <v>11</v>
      </c>
      <c r="E22" s="4" t="s">
        <v>12</v>
      </c>
      <c r="F22" s="4">
        <v>36.021112000000002</v>
      </c>
      <c r="G22" s="4">
        <v>-78.895863000000006</v>
      </c>
      <c r="H22" s="4" t="s">
        <v>61</v>
      </c>
      <c r="I22" s="3" t="s">
        <v>105</v>
      </c>
      <c r="J22" s="4" t="s">
        <v>148</v>
      </c>
      <c r="K22" s="3" t="s">
        <v>109</v>
      </c>
      <c r="L22" s="3" t="s">
        <v>156</v>
      </c>
      <c r="M22" s="4">
        <v>2025</v>
      </c>
      <c r="N22" s="22">
        <v>54842.25</v>
      </c>
      <c r="O22" s="22">
        <v>17848</v>
      </c>
      <c r="P22" s="34">
        <v>17848</v>
      </c>
      <c r="Q22" s="22" t="s">
        <v>141</v>
      </c>
      <c r="R22" s="4" t="s">
        <v>141</v>
      </c>
      <c r="S22" s="4" t="s">
        <v>141</v>
      </c>
      <c r="T22" s="4" t="s">
        <v>33</v>
      </c>
      <c r="U22" s="4" t="s">
        <v>157</v>
      </c>
      <c r="V22" s="3" t="s">
        <v>141</v>
      </c>
      <c r="W22" s="20">
        <v>45107</v>
      </c>
      <c r="X22" s="3" t="s">
        <v>145</v>
      </c>
      <c r="Y22" s="38" t="s">
        <v>160</v>
      </c>
      <c r="Z22" s="52">
        <f>P22</f>
        <v>17848</v>
      </c>
    </row>
    <row r="23" spans="1:26" s="13" customFormat="1" ht="42.25" customHeight="1" x14ac:dyDescent="0.35">
      <c r="A23" s="8" t="s">
        <v>61</v>
      </c>
      <c r="B23" s="3" t="s">
        <v>161</v>
      </c>
      <c r="C23" s="3" t="s">
        <v>16</v>
      </c>
      <c r="D23" s="3" t="s">
        <v>11</v>
      </c>
      <c r="E23" s="4" t="s">
        <v>12</v>
      </c>
      <c r="F23" s="4">
        <v>36.021512999999999</v>
      </c>
      <c r="G23" s="4">
        <v>-78.890952999999996</v>
      </c>
      <c r="H23" s="4" t="s">
        <v>61</v>
      </c>
      <c r="I23" s="3" t="s">
        <v>105</v>
      </c>
      <c r="J23" s="4" t="s">
        <v>148</v>
      </c>
      <c r="K23" s="3" t="s">
        <v>27</v>
      </c>
      <c r="L23" s="3" t="s">
        <v>162</v>
      </c>
      <c r="M23" s="4">
        <v>2023</v>
      </c>
      <c r="N23" s="22">
        <v>805</v>
      </c>
      <c r="O23" s="22">
        <v>805</v>
      </c>
      <c r="P23" s="34">
        <v>805</v>
      </c>
      <c r="Q23" s="22" t="s">
        <v>141</v>
      </c>
      <c r="R23" s="4" t="s">
        <v>141</v>
      </c>
      <c r="S23" s="4" t="s">
        <v>141</v>
      </c>
      <c r="T23" s="4" t="s">
        <v>33</v>
      </c>
      <c r="U23" s="4" t="s">
        <v>157</v>
      </c>
      <c r="V23" s="3" t="s">
        <v>141</v>
      </c>
      <c r="W23" s="20">
        <v>45107</v>
      </c>
      <c r="X23" s="3" t="s">
        <v>145</v>
      </c>
      <c r="Y23" s="38" t="s">
        <v>163</v>
      </c>
      <c r="Z23" s="52">
        <f>P23</f>
        <v>805</v>
      </c>
    </row>
    <row r="24" spans="1:26" s="13" customFormat="1" ht="42.25" customHeight="1" x14ac:dyDescent="0.35">
      <c r="A24" s="8" t="s">
        <v>61</v>
      </c>
      <c r="B24" s="3" t="s">
        <v>164</v>
      </c>
      <c r="C24" s="3" t="s">
        <v>16</v>
      </c>
      <c r="D24" s="3" t="s">
        <v>11</v>
      </c>
      <c r="E24" s="4" t="s">
        <v>12</v>
      </c>
      <c r="F24" s="4">
        <v>36.045099999999998</v>
      </c>
      <c r="G24" s="4">
        <v>-78.901962999999995</v>
      </c>
      <c r="H24" s="4" t="s">
        <v>61</v>
      </c>
      <c r="I24" s="3" t="s">
        <v>105</v>
      </c>
      <c r="J24" s="4" t="s">
        <v>148</v>
      </c>
      <c r="K24" s="3" t="s">
        <v>36</v>
      </c>
      <c r="L24" s="3" t="s">
        <v>165</v>
      </c>
      <c r="M24" s="4">
        <v>2025</v>
      </c>
      <c r="N24" s="22">
        <v>90000</v>
      </c>
      <c r="O24" s="22">
        <v>90000</v>
      </c>
      <c r="P24" s="34">
        <v>90000</v>
      </c>
      <c r="Q24" s="22" t="s">
        <v>141</v>
      </c>
      <c r="R24" s="4" t="s">
        <v>141</v>
      </c>
      <c r="S24" s="4" t="s">
        <v>141</v>
      </c>
      <c r="T24" s="4" t="s">
        <v>15</v>
      </c>
      <c r="U24" s="4" t="s">
        <v>33</v>
      </c>
      <c r="V24" s="3" t="s">
        <v>141</v>
      </c>
      <c r="W24" s="20">
        <v>45107</v>
      </c>
      <c r="X24" s="3" t="s">
        <v>145</v>
      </c>
      <c r="Y24" s="38" t="s">
        <v>166</v>
      </c>
      <c r="Z24" s="52">
        <f>P24</f>
        <v>90000</v>
      </c>
    </row>
    <row r="25" spans="1:26" s="13" customFormat="1" ht="42.25" customHeight="1" x14ac:dyDescent="0.35">
      <c r="A25" s="8" t="s">
        <v>61</v>
      </c>
      <c r="B25" s="3" t="s">
        <v>167</v>
      </c>
      <c r="C25" s="3" t="s">
        <v>37</v>
      </c>
      <c r="D25" s="3" t="s">
        <v>11</v>
      </c>
      <c r="E25" s="4" t="s">
        <v>12</v>
      </c>
      <c r="F25" s="4" t="s">
        <v>168</v>
      </c>
      <c r="G25" s="4" t="s">
        <v>168</v>
      </c>
      <c r="H25" s="4" t="s">
        <v>61</v>
      </c>
      <c r="I25" s="3" t="s">
        <v>105</v>
      </c>
      <c r="J25" s="4" t="s">
        <v>169</v>
      </c>
      <c r="K25" s="3" t="s">
        <v>109</v>
      </c>
      <c r="L25" s="3" t="s">
        <v>170</v>
      </c>
      <c r="M25" s="4" t="s">
        <v>170</v>
      </c>
      <c r="N25" s="22" t="s">
        <v>141</v>
      </c>
      <c r="O25" s="22">
        <v>63213.97</v>
      </c>
      <c r="P25" s="34">
        <v>63213.97</v>
      </c>
      <c r="Q25" s="22" t="s">
        <v>141</v>
      </c>
      <c r="R25" s="4" t="s">
        <v>171</v>
      </c>
      <c r="S25" s="4" t="s">
        <v>172</v>
      </c>
      <c r="T25" s="4" t="s">
        <v>22</v>
      </c>
      <c r="U25" s="4" t="s">
        <v>141</v>
      </c>
      <c r="V25" s="3" t="s">
        <v>141</v>
      </c>
      <c r="W25" s="20">
        <v>45154</v>
      </c>
      <c r="X25" s="3" t="s">
        <v>173</v>
      </c>
      <c r="Y25" s="38" t="s">
        <v>174</v>
      </c>
      <c r="Z25" s="52">
        <f>P25</f>
        <v>63213.97</v>
      </c>
    </row>
    <row r="26" spans="1:26" s="13" customFormat="1" ht="42.25" customHeight="1" x14ac:dyDescent="0.35">
      <c r="A26" s="8" t="s">
        <v>71</v>
      </c>
      <c r="B26" s="3" t="s">
        <v>130</v>
      </c>
      <c r="C26" s="3" t="s">
        <v>37</v>
      </c>
      <c r="D26" s="3" t="s">
        <v>18</v>
      </c>
      <c r="E26" s="4" t="s">
        <v>25</v>
      </c>
      <c r="F26" s="4">
        <v>36.137194000000001</v>
      </c>
      <c r="G26" s="4">
        <v>-78.733750000000001</v>
      </c>
      <c r="H26" s="4" t="s">
        <v>175</v>
      </c>
      <c r="I26" s="3" t="s">
        <v>26</v>
      </c>
      <c r="J26" s="4" t="s">
        <v>13</v>
      </c>
      <c r="K26" s="3" t="s">
        <v>14</v>
      </c>
      <c r="L26" s="3"/>
      <c r="M26" s="4" t="s">
        <v>132</v>
      </c>
      <c r="N26" s="22">
        <v>44100000</v>
      </c>
      <c r="O26" s="22">
        <v>152377</v>
      </c>
      <c r="P26" s="34">
        <v>16926</v>
      </c>
      <c r="Q26" s="22"/>
      <c r="R26" s="4"/>
      <c r="S26" s="4"/>
      <c r="T26" s="4" t="s">
        <v>22</v>
      </c>
      <c r="U26" s="4"/>
      <c r="V26" s="3"/>
      <c r="W26" s="20">
        <v>45031</v>
      </c>
      <c r="X26" s="3"/>
      <c r="Y26" s="38" t="s">
        <v>133</v>
      </c>
      <c r="Z26" s="52">
        <f t="shared" ref="Z26:Z58" si="1">P26+Q26</f>
        <v>16926</v>
      </c>
    </row>
    <row r="27" spans="1:26" s="13" customFormat="1" ht="42.25" customHeight="1" x14ac:dyDescent="0.35">
      <c r="A27" s="8" t="s">
        <v>67</v>
      </c>
      <c r="B27" s="3" t="s">
        <v>176</v>
      </c>
      <c r="C27" s="3" t="s">
        <v>44</v>
      </c>
      <c r="D27" s="3" t="s">
        <v>11</v>
      </c>
      <c r="E27" s="4" t="s">
        <v>12</v>
      </c>
      <c r="F27" s="4"/>
      <c r="G27" s="4"/>
      <c r="H27" s="4"/>
      <c r="I27" s="3" t="s">
        <v>13</v>
      </c>
      <c r="J27" s="4"/>
      <c r="K27" s="3" t="s">
        <v>36</v>
      </c>
      <c r="L27" s="3"/>
      <c r="M27" s="4" t="s">
        <v>177</v>
      </c>
      <c r="N27" s="22">
        <v>221243</v>
      </c>
      <c r="O27" s="22">
        <v>41620.97</v>
      </c>
      <c r="P27" s="34">
        <v>41620.97</v>
      </c>
      <c r="Q27" s="22"/>
      <c r="R27" s="4"/>
      <c r="S27" s="4"/>
      <c r="T27" s="4" t="s">
        <v>15</v>
      </c>
      <c r="U27" s="4"/>
      <c r="V27" s="3"/>
      <c r="W27" s="20">
        <v>45194</v>
      </c>
      <c r="X27" s="3"/>
      <c r="Y27" s="38" t="s">
        <v>178</v>
      </c>
      <c r="Z27" s="52">
        <f t="shared" si="1"/>
        <v>41620.97</v>
      </c>
    </row>
    <row r="28" spans="1:26" s="13" customFormat="1" ht="42.25" customHeight="1" x14ac:dyDescent="0.35">
      <c r="A28" s="8" t="s">
        <v>67</v>
      </c>
      <c r="B28" s="3" t="s">
        <v>179</v>
      </c>
      <c r="C28" s="3" t="s">
        <v>122</v>
      </c>
      <c r="D28" s="3" t="s">
        <v>24</v>
      </c>
      <c r="E28" s="4" t="s">
        <v>12</v>
      </c>
      <c r="F28" s="4"/>
      <c r="G28" s="4"/>
      <c r="H28" s="4"/>
      <c r="I28" s="3" t="s">
        <v>105</v>
      </c>
      <c r="J28" s="4" t="s">
        <v>180</v>
      </c>
      <c r="K28" s="3" t="s">
        <v>36</v>
      </c>
      <c r="L28" s="3"/>
      <c r="M28" s="4" t="s">
        <v>177</v>
      </c>
      <c r="N28" s="22">
        <v>44478.02</v>
      </c>
      <c r="O28" s="22">
        <v>4447.8</v>
      </c>
      <c r="P28" s="34">
        <v>4447.8</v>
      </c>
      <c r="Q28" s="22"/>
      <c r="R28" s="4"/>
      <c r="S28" s="4"/>
      <c r="T28" s="4"/>
      <c r="U28" s="4"/>
      <c r="V28" s="3"/>
      <c r="W28" s="20">
        <v>45194</v>
      </c>
      <c r="X28" s="3"/>
      <c r="Y28" s="38" t="s">
        <v>181</v>
      </c>
      <c r="Z28" s="52">
        <f t="shared" si="1"/>
        <v>4447.8</v>
      </c>
    </row>
    <row r="29" spans="1:26" s="13" customFormat="1" ht="42.25" customHeight="1" x14ac:dyDescent="0.35">
      <c r="A29" s="8" t="s">
        <v>67</v>
      </c>
      <c r="B29" s="3" t="s">
        <v>182</v>
      </c>
      <c r="C29" s="3" t="s">
        <v>9</v>
      </c>
      <c r="D29" s="3" t="s">
        <v>11</v>
      </c>
      <c r="E29" s="4" t="s">
        <v>12</v>
      </c>
      <c r="F29" s="4"/>
      <c r="G29" s="4"/>
      <c r="H29" s="4"/>
      <c r="I29" s="3" t="s">
        <v>13</v>
      </c>
      <c r="J29" s="4"/>
      <c r="K29" s="3" t="s">
        <v>14</v>
      </c>
      <c r="L29" s="3"/>
      <c r="M29" s="4" t="s">
        <v>183</v>
      </c>
      <c r="N29" s="22">
        <v>450000</v>
      </c>
      <c r="O29" s="22">
        <v>225000</v>
      </c>
      <c r="P29" s="34">
        <v>0</v>
      </c>
      <c r="Q29" s="22"/>
      <c r="R29" s="4">
        <v>9.73</v>
      </c>
      <c r="S29" s="4">
        <v>0.1</v>
      </c>
      <c r="T29" s="4" t="s">
        <v>15</v>
      </c>
      <c r="U29" s="4"/>
      <c r="V29" s="3"/>
      <c r="W29" s="20">
        <v>45194</v>
      </c>
      <c r="X29" s="3"/>
      <c r="Y29" s="38" t="s">
        <v>184</v>
      </c>
      <c r="Z29" s="52">
        <f t="shared" si="1"/>
        <v>0</v>
      </c>
    </row>
    <row r="30" spans="1:26" s="13" customFormat="1" ht="42.25" customHeight="1" x14ac:dyDescent="0.35">
      <c r="A30" s="8" t="s">
        <v>63</v>
      </c>
      <c r="B30" s="3" t="s">
        <v>130</v>
      </c>
      <c r="C30" s="3" t="s">
        <v>37</v>
      </c>
      <c r="D30" s="3" t="s">
        <v>18</v>
      </c>
      <c r="E30" s="4" t="s">
        <v>25</v>
      </c>
      <c r="F30" s="4">
        <v>36.137194000000001</v>
      </c>
      <c r="G30" s="4">
        <v>-78.733750000000001</v>
      </c>
      <c r="H30" s="4" t="s">
        <v>185</v>
      </c>
      <c r="I30" s="3" t="s">
        <v>26</v>
      </c>
      <c r="J30" s="4" t="s">
        <v>13</v>
      </c>
      <c r="K30" s="3" t="s">
        <v>14</v>
      </c>
      <c r="L30" s="3"/>
      <c r="M30" s="4" t="s">
        <v>132</v>
      </c>
      <c r="N30" s="22">
        <v>44100000</v>
      </c>
      <c r="O30" s="22">
        <v>152377</v>
      </c>
      <c r="P30" s="34">
        <v>100453</v>
      </c>
      <c r="Q30" s="22"/>
      <c r="R30" s="4"/>
      <c r="S30" s="4"/>
      <c r="T30" s="4" t="s">
        <v>22</v>
      </c>
      <c r="U30" s="4"/>
      <c r="V30" s="3"/>
      <c r="W30" s="20">
        <v>45046</v>
      </c>
      <c r="X30" s="3"/>
      <c r="Y30" s="38" t="s">
        <v>133</v>
      </c>
      <c r="Z30" s="52">
        <f t="shared" si="1"/>
        <v>100453</v>
      </c>
    </row>
    <row r="31" spans="1:26" s="13" customFormat="1" ht="42.25" customHeight="1" x14ac:dyDescent="0.35">
      <c r="A31" s="8" t="s">
        <v>66</v>
      </c>
      <c r="B31" s="3">
        <v>5</v>
      </c>
      <c r="C31" s="3" t="s">
        <v>122</v>
      </c>
      <c r="D31" s="3" t="s">
        <v>11</v>
      </c>
      <c r="E31" s="4" t="s">
        <v>31</v>
      </c>
      <c r="F31" s="4" t="s">
        <v>168</v>
      </c>
      <c r="G31" s="4" t="s">
        <v>168</v>
      </c>
      <c r="H31" s="4" t="s">
        <v>186</v>
      </c>
      <c r="I31" s="3" t="s">
        <v>105</v>
      </c>
      <c r="J31" s="4" t="s">
        <v>187</v>
      </c>
      <c r="K31" s="3" t="s">
        <v>36</v>
      </c>
      <c r="L31" s="3" t="s">
        <v>188</v>
      </c>
      <c r="M31" s="4" t="s">
        <v>189</v>
      </c>
      <c r="N31" s="22" t="s">
        <v>190</v>
      </c>
      <c r="O31" s="22" t="s">
        <v>190</v>
      </c>
      <c r="P31" s="34">
        <v>8410.2800000000007</v>
      </c>
      <c r="Q31" s="22" t="s">
        <v>191</v>
      </c>
      <c r="R31" s="4" t="s">
        <v>157</v>
      </c>
      <c r="S31" s="4" t="s">
        <v>157</v>
      </c>
      <c r="T31" s="4" t="s">
        <v>33</v>
      </c>
      <c r="U31" s="4" t="s">
        <v>157</v>
      </c>
      <c r="V31" s="3" t="s">
        <v>191</v>
      </c>
      <c r="W31" s="20">
        <v>45198</v>
      </c>
      <c r="X31" s="3" t="s">
        <v>192</v>
      </c>
      <c r="Y31" s="38" t="s">
        <v>193</v>
      </c>
      <c r="Z31" s="52">
        <f>P31</f>
        <v>8410.2800000000007</v>
      </c>
    </row>
    <row r="32" spans="1:26" s="13" customFormat="1" ht="42.25" customHeight="1" x14ac:dyDescent="0.35">
      <c r="A32" s="8" t="s">
        <v>66</v>
      </c>
      <c r="B32" s="3">
        <v>6</v>
      </c>
      <c r="C32" s="3" t="s">
        <v>9</v>
      </c>
      <c r="D32" s="3" t="s">
        <v>11</v>
      </c>
      <c r="E32" s="4" t="s">
        <v>31</v>
      </c>
      <c r="F32" s="4">
        <v>36.071617000000003</v>
      </c>
      <c r="G32" s="4">
        <v>-79.200488000000007</v>
      </c>
      <c r="H32" s="4" t="s">
        <v>191</v>
      </c>
      <c r="I32" s="3" t="s">
        <v>105</v>
      </c>
      <c r="J32" s="4" t="s">
        <v>194</v>
      </c>
      <c r="K32" s="3" t="s">
        <v>14</v>
      </c>
      <c r="L32" s="3" t="s">
        <v>188</v>
      </c>
      <c r="M32" s="4" t="s">
        <v>195</v>
      </c>
      <c r="N32" s="22" t="s">
        <v>196</v>
      </c>
      <c r="O32" s="22">
        <v>1127.55</v>
      </c>
      <c r="P32" s="34">
        <v>1127.55</v>
      </c>
      <c r="Q32" s="22" t="s">
        <v>191</v>
      </c>
      <c r="R32" s="4" t="s">
        <v>157</v>
      </c>
      <c r="S32" s="4" t="s">
        <v>157</v>
      </c>
      <c r="T32" s="4" t="s">
        <v>33</v>
      </c>
      <c r="U32" s="4" t="s">
        <v>157</v>
      </c>
      <c r="V32" s="3" t="s">
        <v>191</v>
      </c>
      <c r="W32" s="20">
        <v>45198</v>
      </c>
      <c r="X32" s="3" t="s">
        <v>192</v>
      </c>
      <c r="Y32" s="38" t="s">
        <v>197</v>
      </c>
      <c r="Z32" s="52">
        <f>P32</f>
        <v>1127.55</v>
      </c>
    </row>
    <row r="33" spans="1:26" s="13" customFormat="1" ht="42.25" customHeight="1" x14ac:dyDescent="0.35">
      <c r="A33" s="8" t="s">
        <v>64</v>
      </c>
      <c r="B33" s="3" t="s">
        <v>198</v>
      </c>
      <c r="C33" s="3" t="s">
        <v>9</v>
      </c>
      <c r="D33" s="3" t="s">
        <v>11</v>
      </c>
      <c r="E33" s="4" t="s">
        <v>35</v>
      </c>
      <c r="F33" s="4">
        <v>36.377966999999998</v>
      </c>
      <c r="G33" s="4">
        <v>-78.997472000000002</v>
      </c>
      <c r="H33" s="4" t="s">
        <v>199</v>
      </c>
      <c r="I33" s="3" t="s">
        <v>26</v>
      </c>
      <c r="J33" s="4" t="s">
        <v>200</v>
      </c>
      <c r="K33" s="3" t="s">
        <v>14</v>
      </c>
      <c r="L33" s="3" t="s">
        <v>201</v>
      </c>
      <c r="M33" s="4">
        <v>2027</v>
      </c>
      <c r="N33" s="22">
        <v>571970</v>
      </c>
      <c r="O33" s="22">
        <v>114394</v>
      </c>
      <c r="P33" s="34">
        <v>114394</v>
      </c>
      <c r="Q33" s="22">
        <v>0</v>
      </c>
      <c r="R33" s="4" t="s">
        <v>202</v>
      </c>
      <c r="S33" s="4" t="s">
        <v>202</v>
      </c>
      <c r="T33" s="4" t="s">
        <v>22</v>
      </c>
      <c r="U33" s="4" t="s">
        <v>22</v>
      </c>
      <c r="V33" s="3" t="s">
        <v>191</v>
      </c>
      <c r="W33" s="20">
        <v>44929</v>
      </c>
      <c r="X33" s="3" t="s">
        <v>203</v>
      </c>
      <c r="Y33" s="38" t="s">
        <v>204</v>
      </c>
      <c r="Z33" s="52">
        <f t="shared" si="1"/>
        <v>114394</v>
      </c>
    </row>
    <row r="34" spans="1:26" s="13" customFormat="1" ht="42.25" customHeight="1" x14ac:dyDescent="0.35">
      <c r="A34" s="8" t="s">
        <v>121</v>
      </c>
      <c r="B34" s="3" t="s">
        <v>130</v>
      </c>
      <c r="C34" s="3" t="s">
        <v>37</v>
      </c>
      <c r="D34" s="3" t="s">
        <v>18</v>
      </c>
      <c r="E34" s="4" t="s">
        <v>25</v>
      </c>
      <c r="F34" s="4">
        <v>36.137194000000001</v>
      </c>
      <c r="G34" s="4">
        <v>-78.733750000000001</v>
      </c>
      <c r="H34" s="4" t="s">
        <v>205</v>
      </c>
      <c r="I34" s="3" t="s">
        <v>26</v>
      </c>
      <c r="J34" s="4" t="s">
        <v>13</v>
      </c>
      <c r="K34" s="3" t="s">
        <v>14</v>
      </c>
      <c r="L34" s="3"/>
      <c r="M34" s="4" t="s">
        <v>132</v>
      </c>
      <c r="N34" s="22">
        <v>44100000</v>
      </c>
      <c r="O34" s="22">
        <v>152377</v>
      </c>
      <c r="P34" s="34">
        <v>11605</v>
      </c>
      <c r="Q34" s="22"/>
      <c r="R34" s="4"/>
      <c r="S34" s="4"/>
      <c r="T34" s="4" t="s">
        <v>22</v>
      </c>
      <c r="U34" s="4"/>
      <c r="V34" s="3"/>
      <c r="W34" s="20">
        <v>45031</v>
      </c>
      <c r="X34" s="3"/>
      <c r="Y34" s="38" t="s">
        <v>133</v>
      </c>
      <c r="Z34" s="52">
        <f t="shared" si="1"/>
        <v>11605</v>
      </c>
    </row>
    <row r="35" spans="1:26" s="13" customFormat="1" ht="42.25" customHeight="1" x14ac:dyDescent="0.35">
      <c r="A35" s="8" t="s">
        <v>70</v>
      </c>
      <c r="B35" s="3" t="s">
        <v>206</v>
      </c>
      <c r="C35" s="3" t="s">
        <v>16</v>
      </c>
      <c r="D35" s="3" t="s">
        <v>24</v>
      </c>
      <c r="E35" s="4" t="s">
        <v>31</v>
      </c>
      <c r="F35" s="36">
        <v>36.090589399999999</v>
      </c>
      <c r="G35" s="36">
        <v>-79.116623919999995</v>
      </c>
      <c r="H35" s="36" t="s">
        <v>207</v>
      </c>
      <c r="I35" s="3" t="s">
        <v>13</v>
      </c>
      <c r="J35" s="36" t="s">
        <v>208</v>
      </c>
      <c r="K35" s="3" t="s">
        <v>27</v>
      </c>
      <c r="L35" s="3"/>
      <c r="M35" s="36">
        <v>2024</v>
      </c>
      <c r="N35" s="37">
        <v>225258.96</v>
      </c>
      <c r="O35" s="37">
        <v>153889.24</v>
      </c>
      <c r="P35" s="34">
        <v>11320.109999999999</v>
      </c>
      <c r="Q35" s="37">
        <v>13139.6</v>
      </c>
      <c r="R35" s="4">
        <v>19.32</v>
      </c>
      <c r="S35" s="4">
        <v>5.66</v>
      </c>
      <c r="T35" s="4" t="s">
        <v>15</v>
      </c>
      <c r="U35" s="4"/>
      <c r="V35" s="3" t="s">
        <v>209</v>
      </c>
      <c r="W35" s="35">
        <v>45166</v>
      </c>
      <c r="X35" s="3" t="s">
        <v>210</v>
      </c>
      <c r="Y35" s="38" t="s">
        <v>211</v>
      </c>
      <c r="Z35" s="52">
        <f t="shared" si="1"/>
        <v>24459.71</v>
      </c>
    </row>
    <row r="36" spans="1:26" s="13" customFormat="1" ht="42.25" customHeight="1" x14ac:dyDescent="0.35">
      <c r="A36" s="8" t="s">
        <v>70</v>
      </c>
      <c r="B36" s="3" t="s">
        <v>212</v>
      </c>
      <c r="C36" s="3" t="s">
        <v>9</v>
      </c>
      <c r="D36" s="3" t="s">
        <v>11</v>
      </c>
      <c r="E36" s="4" t="s">
        <v>31</v>
      </c>
      <c r="F36" s="36">
        <v>36.048690000000001</v>
      </c>
      <c r="G36" s="36">
        <v>-79.095658</v>
      </c>
      <c r="H36" s="36" t="s">
        <v>213</v>
      </c>
      <c r="I36" s="3" t="s">
        <v>32</v>
      </c>
      <c r="J36" s="36" t="s">
        <v>214</v>
      </c>
      <c r="K36" s="3" t="s">
        <v>109</v>
      </c>
      <c r="L36" s="3"/>
      <c r="M36" s="36">
        <v>2023</v>
      </c>
      <c r="N36" s="22">
        <v>10017.040000000001</v>
      </c>
      <c r="O36" s="22">
        <v>10017.040000000001</v>
      </c>
      <c r="P36" s="34">
        <v>10017.040000000001</v>
      </c>
      <c r="Q36" s="22">
        <v>0</v>
      </c>
      <c r="R36" s="4" t="s">
        <v>215</v>
      </c>
      <c r="S36" s="4" t="s">
        <v>215</v>
      </c>
      <c r="T36" s="4" t="s">
        <v>22</v>
      </c>
      <c r="U36" s="4" t="s">
        <v>216</v>
      </c>
      <c r="V36" s="3"/>
      <c r="W36" s="20">
        <v>45163</v>
      </c>
      <c r="X36" s="3" t="s">
        <v>210</v>
      </c>
      <c r="Y36" s="38" t="s">
        <v>217</v>
      </c>
      <c r="Z36" s="52">
        <f t="shared" si="1"/>
        <v>10017.040000000001</v>
      </c>
    </row>
    <row r="37" spans="1:26" s="13" customFormat="1" ht="42.25" customHeight="1" x14ac:dyDescent="0.35">
      <c r="A37" s="8" t="s">
        <v>70</v>
      </c>
      <c r="B37" s="3" t="s">
        <v>218</v>
      </c>
      <c r="C37" s="3" t="s">
        <v>122</v>
      </c>
      <c r="D37" s="3" t="s">
        <v>24</v>
      </c>
      <c r="E37" s="4" t="s">
        <v>31</v>
      </c>
      <c r="F37" s="36">
        <v>36.070936000000003</v>
      </c>
      <c r="G37" s="36">
        <v>-79.130270999999993</v>
      </c>
      <c r="H37" s="36" t="s">
        <v>219</v>
      </c>
      <c r="I37" s="3" t="s">
        <v>105</v>
      </c>
      <c r="J37" s="4" t="s">
        <v>220</v>
      </c>
      <c r="K37" s="3" t="s">
        <v>36</v>
      </c>
      <c r="L37" s="3" t="s">
        <v>221</v>
      </c>
      <c r="M37" s="36" t="s">
        <v>222</v>
      </c>
      <c r="N37" s="22" t="s">
        <v>223</v>
      </c>
      <c r="O37" s="22">
        <v>44478.02</v>
      </c>
      <c r="P37" s="34">
        <v>4447.8</v>
      </c>
      <c r="Q37" s="22">
        <v>0</v>
      </c>
      <c r="R37" s="4" t="s">
        <v>224</v>
      </c>
      <c r="S37" s="4" t="s">
        <v>224</v>
      </c>
      <c r="T37" s="4" t="s">
        <v>33</v>
      </c>
      <c r="U37" s="4" t="s">
        <v>225</v>
      </c>
      <c r="V37" s="3" t="s">
        <v>226</v>
      </c>
      <c r="W37" s="20">
        <v>45166</v>
      </c>
      <c r="X37" s="3" t="s">
        <v>210</v>
      </c>
      <c r="Y37" s="38" t="s">
        <v>227</v>
      </c>
      <c r="Z37" s="52">
        <f t="shared" si="1"/>
        <v>4447.8</v>
      </c>
    </row>
    <row r="38" spans="1:26" s="13" customFormat="1" ht="42.25" customHeight="1" x14ac:dyDescent="0.35">
      <c r="A38" s="8" t="s">
        <v>70</v>
      </c>
      <c r="B38" s="3" t="s">
        <v>228</v>
      </c>
      <c r="C38" s="3" t="s">
        <v>16</v>
      </c>
      <c r="D38" s="3" t="s">
        <v>11</v>
      </c>
      <c r="E38" s="4" t="s">
        <v>31</v>
      </c>
      <c r="F38" s="36">
        <v>36.072318000000003</v>
      </c>
      <c r="G38" s="36">
        <v>-79.102352999999994</v>
      </c>
      <c r="H38" s="36" t="s">
        <v>213</v>
      </c>
      <c r="I38" s="3" t="s">
        <v>13</v>
      </c>
      <c r="J38" s="36" t="s">
        <v>229</v>
      </c>
      <c r="K38" s="3" t="s">
        <v>109</v>
      </c>
      <c r="L38" s="3"/>
      <c r="M38" s="36">
        <v>2023</v>
      </c>
      <c r="N38" s="22">
        <v>593.64</v>
      </c>
      <c r="O38" s="22">
        <v>593.64</v>
      </c>
      <c r="P38" s="34">
        <v>593.64</v>
      </c>
      <c r="Q38" s="22">
        <v>0</v>
      </c>
      <c r="R38" s="4">
        <v>0.05</v>
      </c>
      <c r="S38" s="4">
        <v>0.01</v>
      </c>
      <c r="T38" s="4" t="s">
        <v>22</v>
      </c>
      <c r="U38" s="4"/>
      <c r="V38" s="3"/>
      <c r="W38" s="20">
        <v>45163</v>
      </c>
      <c r="X38" s="3" t="s">
        <v>210</v>
      </c>
      <c r="Y38" s="38" t="s">
        <v>230</v>
      </c>
      <c r="Z38" s="52">
        <f t="shared" si="1"/>
        <v>593.64</v>
      </c>
    </row>
    <row r="39" spans="1:26" s="13" customFormat="1" ht="42.25" customHeight="1" x14ac:dyDescent="0.35">
      <c r="A39" s="8" t="s">
        <v>70</v>
      </c>
      <c r="B39" s="3" t="s">
        <v>231</v>
      </c>
      <c r="C39" s="3" t="s">
        <v>23</v>
      </c>
      <c r="D39" s="3" t="s">
        <v>24</v>
      </c>
      <c r="E39" s="4" t="s">
        <v>31</v>
      </c>
      <c r="F39" s="36">
        <v>36.090589399999999</v>
      </c>
      <c r="G39" s="36">
        <v>-79.116623919999995</v>
      </c>
      <c r="H39" s="36" t="s">
        <v>207</v>
      </c>
      <c r="I39" s="3" t="s">
        <v>105</v>
      </c>
      <c r="J39" s="36" t="s">
        <v>232</v>
      </c>
      <c r="K39" s="3" t="s">
        <v>14</v>
      </c>
      <c r="L39" s="3"/>
      <c r="M39" s="36">
        <v>2024</v>
      </c>
      <c r="N39" s="22">
        <v>202465</v>
      </c>
      <c r="O39" s="22">
        <v>25907.85</v>
      </c>
      <c r="P39" s="34">
        <v>12711.85</v>
      </c>
      <c r="Q39" s="22">
        <v>3000</v>
      </c>
      <c r="R39" s="4" t="s">
        <v>224</v>
      </c>
      <c r="S39" s="4" t="s">
        <v>224</v>
      </c>
      <c r="T39" s="4" t="s">
        <v>33</v>
      </c>
      <c r="U39" s="4" t="s">
        <v>233</v>
      </c>
      <c r="V39" s="3"/>
      <c r="W39" s="20">
        <v>45163</v>
      </c>
      <c r="X39" s="3" t="s">
        <v>210</v>
      </c>
      <c r="Y39" s="38" t="s">
        <v>234</v>
      </c>
      <c r="Z39" s="52">
        <f t="shared" si="1"/>
        <v>15711.85</v>
      </c>
    </row>
    <row r="40" spans="1:26" s="13" customFormat="1" ht="42.25" customHeight="1" x14ac:dyDescent="0.35">
      <c r="A40" s="8" t="s">
        <v>70</v>
      </c>
      <c r="B40" s="3" t="s">
        <v>235</v>
      </c>
      <c r="C40" s="3" t="s">
        <v>23</v>
      </c>
      <c r="D40" s="3" t="s">
        <v>11</v>
      </c>
      <c r="E40" s="4" t="s">
        <v>31</v>
      </c>
      <c r="F40" s="36">
        <v>36.074781000000002</v>
      </c>
      <c r="G40" s="36">
        <v>-79.108461000000005</v>
      </c>
      <c r="H40" s="36" t="s">
        <v>213</v>
      </c>
      <c r="I40" s="3" t="s">
        <v>13</v>
      </c>
      <c r="J40" s="36" t="s">
        <v>236</v>
      </c>
      <c r="K40" s="3" t="s">
        <v>109</v>
      </c>
      <c r="L40" s="3"/>
      <c r="M40" s="36">
        <v>2023</v>
      </c>
      <c r="N40" s="22">
        <v>3500</v>
      </c>
      <c r="O40" s="22">
        <v>3500</v>
      </c>
      <c r="P40" s="34">
        <v>3500</v>
      </c>
      <c r="Q40" s="22"/>
      <c r="R40" s="4">
        <v>0.18</v>
      </c>
      <c r="S40" s="4">
        <v>0.13</v>
      </c>
      <c r="T40" s="4" t="s">
        <v>15</v>
      </c>
      <c r="U40" s="4" t="s">
        <v>237</v>
      </c>
      <c r="V40" s="3" t="s">
        <v>238</v>
      </c>
      <c r="W40" s="20">
        <v>45166</v>
      </c>
      <c r="X40" s="3" t="s">
        <v>210</v>
      </c>
      <c r="Y40" s="38" t="s">
        <v>239</v>
      </c>
      <c r="Z40" s="52">
        <f t="shared" si="1"/>
        <v>3500</v>
      </c>
    </row>
    <row r="41" spans="1:26" s="13" customFormat="1" ht="42.25" customHeight="1" x14ac:dyDescent="0.35">
      <c r="A41" s="8" t="s">
        <v>65</v>
      </c>
      <c r="B41" s="3"/>
      <c r="C41" s="3" t="s">
        <v>9</v>
      </c>
      <c r="D41" s="3" t="s">
        <v>11</v>
      </c>
      <c r="E41" s="4" t="s">
        <v>38</v>
      </c>
      <c r="F41" s="4" t="s">
        <v>240</v>
      </c>
      <c r="G41" s="4" t="s">
        <v>241</v>
      </c>
      <c r="H41" s="4"/>
      <c r="I41" s="3" t="s">
        <v>13</v>
      </c>
      <c r="J41" s="4"/>
      <c r="K41" s="3" t="s">
        <v>14</v>
      </c>
      <c r="L41" s="3" t="s">
        <v>242</v>
      </c>
      <c r="M41" s="4" t="s">
        <v>243</v>
      </c>
      <c r="N41" s="22" t="s">
        <v>244</v>
      </c>
      <c r="O41" s="22">
        <v>30600</v>
      </c>
      <c r="P41" s="34">
        <v>30600</v>
      </c>
      <c r="Q41" s="22"/>
      <c r="R41" s="4">
        <v>2.48</v>
      </c>
      <c r="S41" s="4">
        <v>0.32</v>
      </c>
      <c r="T41" s="4" t="s">
        <v>15</v>
      </c>
      <c r="U41" s="4"/>
      <c r="V41" s="3"/>
      <c r="W41" s="20">
        <v>45155</v>
      </c>
      <c r="X41" s="3" t="s">
        <v>245</v>
      </c>
      <c r="Y41" s="38" t="s">
        <v>246</v>
      </c>
      <c r="Z41" s="52">
        <f t="shared" si="1"/>
        <v>30600</v>
      </c>
    </row>
    <row r="42" spans="1:26" s="13" customFormat="1" ht="42.25" customHeight="1" x14ac:dyDescent="0.35">
      <c r="A42" s="8" t="s">
        <v>65</v>
      </c>
      <c r="B42" s="3"/>
      <c r="C42" s="3" t="s">
        <v>23</v>
      </c>
      <c r="D42" s="3" t="s">
        <v>24</v>
      </c>
      <c r="E42" s="4" t="s">
        <v>38</v>
      </c>
      <c r="F42" s="4">
        <v>35.921944000000003</v>
      </c>
      <c r="G42" s="4">
        <v>-78.625</v>
      </c>
      <c r="H42" s="4" t="s">
        <v>247</v>
      </c>
      <c r="I42" s="3" t="s">
        <v>20</v>
      </c>
      <c r="J42" s="4" t="s">
        <v>248</v>
      </c>
      <c r="K42" s="3" t="s">
        <v>109</v>
      </c>
      <c r="L42" s="3" t="s">
        <v>249</v>
      </c>
      <c r="M42" s="4" t="s">
        <v>250</v>
      </c>
      <c r="N42" s="22">
        <v>39010</v>
      </c>
      <c r="O42" s="22">
        <v>39010</v>
      </c>
      <c r="P42" s="34">
        <v>16000</v>
      </c>
      <c r="Q42" s="22"/>
      <c r="R42" s="4"/>
      <c r="S42" s="4"/>
      <c r="T42" s="4" t="s">
        <v>33</v>
      </c>
      <c r="U42" s="4" t="s">
        <v>251</v>
      </c>
      <c r="V42" s="3" t="s">
        <v>252</v>
      </c>
      <c r="W42" s="20">
        <v>45070</v>
      </c>
      <c r="X42" s="3" t="s">
        <v>253</v>
      </c>
      <c r="Y42" s="38" t="s">
        <v>23</v>
      </c>
      <c r="Z42" s="52">
        <f t="shared" si="1"/>
        <v>16000</v>
      </c>
    </row>
    <row r="43" spans="1:26" x14ac:dyDescent="0.35">
      <c r="A43" s="8" t="s">
        <v>65</v>
      </c>
      <c r="C43" s="19" t="s">
        <v>29</v>
      </c>
      <c r="D43" s="11" t="s">
        <v>11</v>
      </c>
      <c r="E43" s="11" t="s">
        <v>38</v>
      </c>
      <c r="I43" s="11" t="s">
        <v>26</v>
      </c>
      <c r="K43" s="11" t="s">
        <v>109</v>
      </c>
      <c r="M43" s="11" t="s">
        <v>254</v>
      </c>
      <c r="Q43" s="23">
        <v>23062</v>
      </c>
      <c r="V43" s="11" t="s">
        <v>255</v>
      </c>
      <c r="W43" s="21">
        <v>45107</v>
      </c>
      <c r="X43" s="11" t="s">
        <v>245</v>
      </c>
      <c r="Y43" s="53" t="s">
        <v>256</v>
      </c>
      <c r="Z43" s="52">
        <f t="shared" si="1"/>
        <v>23062</v>
      </c>
    </row>
    <row r="44" spans="1:26" x14ac:dyDescent="0.35">
      <c r="A44" s="8" t="s">
        <v>65</v>
      </c>
      <c r="C44" s="19" t="s">
        <v>29</v>
      </c>
      <c r="D44" s="11" t="s">
        <v>11</v>
      </c>
      <c r="E44" s="11" t="s">
        <v>38</v>
      </c>
      <c r="I44" s="11" t="s">
        <v>13</v>
      </c>
      <c r="J44" s="11" t="s">
        <v>257</v>
      </c>
      <c r="K44" s="11" t="s">
        <v>109</v>
      </c>
      <c r="M44" s="11" t="s">
        <v>254</v>
      </c>
      <c r="Q44" s="23">
        <v>63118</v>
      </c>
      <c r="V44" s="11" t="s">
        <v>258</v>
      </c>
      <c r="W44" s="21">
        <v>45107</v>
      </c>
      <c r="X44" s="11" t="s">
        <v>245</v>
      </c>
      <c r="Y44" s="53" t="s">
        <v>259</v>
      </c>
      <c r="Z44" s="52">
        <f t="shared" si="1"/>
        <v>63118</v>
      </c>
    </row>
    <row r="45" spans="1:26" x14ac:dyDescent="0.35">
      <c r="A45" s="8" t="s">
        <v>65</v>
      </c>
      <c r="C45" s="19" t="s">
        <v>29</v>
      </c>
      <c r="D45" s="11" t="s">
        <v>11</v>
      </c>
      <c r="E45" s="11" t="s">
        <v>38</v>
      </c>
      <c r="F45" s="11" t="s">
        <v>260</v>
      </c>
      <c r="G45" s="11" t="s">
        <v>261</v>
      </c>
      <c r="I45" s="11" t="s">
        <v>105</v>
      </c>
      <c r="J45" s="11" t="s">
        <v>262</v>
      </c>
      <c r="K45" s="11" t="s">
        <v>36</v>
      </c>
      <c r="L45" s="11" t="s">
        <v>263</v>
      </c>
      <c r="M45" s="11" t="s">
        <v>254</v>
      </c>
      <c r="Q45" s="23">
        <v>3030</v>
      </c>
      <c r="V45" s="11" t="s">
        <v>264</v>
      </c>
      <c r="W45" s="21">
        <v>45107</v>
      </c>
      <c r="X45" s="11" t="s">
        <v>245</v>
      </c>
      <c r="Y45" s="53" t="s">
        <v>263</v>
      </c>
      <c r="Z45" s="52">
        <f t="shared" si="1"/>
        <v>3030</v>
      </c>
    </row>
    <row r="46" spans="1:26" ht="25" x14ac:dyDescent="0.35">
      <c r="A46" s="8" t="s">
        <v>73</v>
      </c>
      <c r="B46" s="18" t="s">
        <v>265</v>
      </c>
      <c r="C46" s="19" t="s">
        <v>44</v>
      </c>
      <c r="D46" s="11" t="s">
        <v>11</v>
      </c>
      <c r="E46" s="11" t="s">
        <v>38</v>
      </c>
      <c r="I46" s="11" t="s">
        <v>13</v>
      </c>
      <c r="K46" s="11" t="s">
        <v>36</v>
      </c>
      <c r="L46" s="11" t="s">
        <v>266</v>
      </c>
      <c r="M46" s="11" t="s">
        <v>177</v>
      </c>
      <c r="N46" s="23" t="s">
        <v>267</v>
      </c>
      <c r="O46" s="23">
        <v>13692</v>
      </c>
      <c r="P46" s="23">
        <v>13692</v>
      </c>
      <c r="T46" s="11" t="s">
        <v>33</v>
      </c>
      <c r="U46" s="11" t="s">
        <v>268</v>
      </c>
      <c r="W46" s="21">
        <v>45201</v>
      </c>
      <c r="X46" s="11" t="s">
        <v>269</v>
      </c>
      <c r="Y46" s="54" t="s">
        <v>265</v>
      </c>
      <c r="Z46" s="52">
        <f t="shared" si="1"/>
        <v>13692</v>
      </c>
    </row>
    <row r="47" spans="1:26" x14ac:dyDescent="0.35">
      <c r="A47" s="8" t="s">
        <v>72</v>
      </c>
      <c r="C47" s="19" t="s">
        <v>39</v>
      </c>
      <c r="D47" s="11" t="s">
        <v>11</v>
      </c>
      <c r="E47" s="11" t="s">
        <v>25</v>
      </c>
      <c r="F47" s="11">
        <v>36.225999999999999</v>
      </c>
      <c r="G47" s="11">
        <v>-78.818399999999997</v>
      </c>
      <c r="H47" s="11" t="s">
        <v>280</v>
      </c>
      <c r="I47" s="11" t="s">
        <v>105</v>
      </c>
      <c r="J47" s="11" t="s">
        <v>281</v>
      </c>
      <c r="K47" s="11" t="s">
        <v>109</v>
      </c>
      <c r="M47" s="11" t="s">
        <v>282</v>
      </c>
      <c r="N47" s="23">
        <v>1402254</v>
      </c>
      <c r="O47" s="23">
        <v>1402254</v>
      </c>
      <c r="P47" s="23">
        <v>740000</v>
      </c>
      <c r="R47" s="11" t="s">
        <v>283</v>
      </c>
      <c r="S47" s="11" t="s">
        <v>284</v>
      </c>
      <c r="T47" s="11" t="s">
        <v>33</v>
      </c>
      <c r="U47" s="11" t="s">
        <v>285</v>
      </c>
      <c r="W47" s="21">
        <v>45202</v>
      </c>
      <c r="X47" s="11" t="s">
        <v>286</v>
      </c>
      <c r="Y47" s="53" t="s">
        <v>287</v>
      </c>
      <c r="Z47" s="52">
        <f t="shared" si="1"/>
        <v>740000</v>
      </c>
    </row>
    <row r="48" spans="1:26" ht="33" x14ac:dyDescent="0.35">
      <c r="A48" s="8" t="s">
        <v>62</v>
      </c>
      <c r="B48" s="3">
        <v>1</v>
      </c>
      <c r="C48" s="3" t="s">
        <v>9</v>
      </c>
      <c r="D48" s="3" t="s">
        <v>11</v>
      </c>
      <c r="E48" s="4" t="s">
        <v>19</v>
      </c>
      <c r="F48" s="4" t="s">
        <v>191</v>
      </c>
      <c r="G48" s="4" t="s">
        <v>191</v>
      </c>
      <c r="H48" s="4" t="s">
        <v>290</v>
      </c>
      <c r="I48" s="3" t="s">
        <v>13</v>
      </c>
      <c r="J48" s="4" t="s">
        <v>291</v>
      </c>
      <c r="K48" s="3" t="s">
        <v>14</v>
      </c>
      <c r="L48" s="3"/>
      <c r="M48" s="4" t="s">
        <v>191</v>
      </c>
      <c r="N48" s="22" t="s">
        <v>157</v>
      </c>
      <c r="O48" s="72">
        <v>19058</v>
      </c>
      <c r="P48" s="72">
        <v>19058</v>
      </c>
      <c r="Q48" s="22" t="s">
        <v>191</v>
      </c>
      <c r="R48" s="4" t="s">
        <v>292</v>
      </c>
      <c r="S48" s="4" t="s">
        <v>293</v>
      </c>
      <c r="T48" s="4" t="s">
        <v>22</v>
      </c>
      <c r="U48" s="4" t="s">
        <v>157</v>
      </c>
      <c r="V48" s="3" t="s">
        <v>191</v>
      </c>
      <c r="W48" s="35">
        <v>45225</v>
      </c>
      <c r="X48" s="3" t="s">
        <v>294</v>
      </c>
      <c r="Y48" s="3"/>
      <c r="Z48" s="73">
        <f>P48</f>
        <v>19058</v>
      </c>
    </row>
    <row r="49" spans="1:26" x14ac:dyDescent="0.35">
      <c r="A49" s="8"/>
      <c r="Z49" s="39">
        <f t="shared" si="1"/>
        <v>0</v>
      </c>
    </row>
    <row r="50" spans="1:26" x14ac:dyDescent="0.35">
      <c r="A50" s="8"/>
      <c r="Z50" s="39">
        <f t="shared" si="1"/>
        <v>0</v>
      </c>
    </row>
    <row r="51" spans="1:26" x14ac:dyDescent="0.35">
      <c r="A51" s="8"/>
      <c r="Z51" s="39">
        <f t="shared" si="1"/>
        <v>0</v>
      </c>
    </row>
    <row r="52" spans="1:26" x14ac:dyDescent="0.35">
      <c r="A52" s="8"/>
      <c r="Z52" s="39">
        <f t="shared" si="1"/>
        <v>0</v>
      </c>
    </row>
    <row r="53" spans="1:26" x14ac:dyDescent="0.35">
      <c r="A53" s="8"/>
      <c r="Z53" s="39">
        <f t="shared" si="1"/>
        <v>0</v>
      </c>
    </row>
    <row r="54" spans="1:26" x14ac:dyDescent="0.35">
      <c r="A54" s="8"/>
      <c r="Z54" s="39">
        <f t="shared" si="1"/>
        <v>0</v>
      </c>
    </row>
    <row r="55" spans="1:26" x14ac:dyDescent="0.35">
      <c r="A55" s="8"/>
      <c r="Z55" s="39">
        <f t="shared" si="1"/>
        <v>0</v>
      </c>
    </row>
    <row r="56" spans="1:26" x14ac:dyDescent="0.35">
      <c r="A56" s="8"/>
      <c r="Z56" s="39">
        <f t="shared" si="1"/>
        <v>0</v>
      </c>
    </row>
    <row r="57" spans="1:26" x14ac:dyDescent="0.35">
      <c r="A57" s="8"/>
      <c r="Z57" s="39">
        <f t="shared" si="1"/>
        <v>0</v>
      </c>
    </row>
    <row r="58" spans="1:26" x14ac:dyDescent="0.35">
      <c r="A58" s="8"/>
      <c r="Z58" s="39">
        <f t="shared" si="1"/>
        <v>0</v>
      </c>
    </row>
    <row r="59" spans="1:26" x14ac:dyDescent="0.35">
      <c r="A59" s="8"/>
    </row>
    <row r="60" spans="1:26" x14ac:dyDescent="0.35">
      <c r="A60" s="8"/>
    </row>
    <row r="61" spans="1:26" x14ac:dyDescent="0.35">
      <c r="A61" s="8"/>
    </row>
    <row r="62" spans="1:26" x14ac:dyDescent="0.35">
      <c r="A62" s="8"/>
    </row>
    <row r="63" spans="1:26" x14ac:dyDescent="0.35">
      <c r="A63" s="8"/>
    </row>
    <row r="64" spans="1:26" x14ac:dyDescent="0.35">
      <c r="A64" s="8"/>
    </row>
    <row r="65" spans="1:1" x14ac:dyDescent="0.35">
      <c r="A65" s="8"/>
    </row>
    <row r="66" spans="1:1" x14ac:dyDescent="0.35">
      <c r="A66" s="8"/>
    </row>
    <row r="67" spans="1:1" x14ac:dyDescent="0.35">
      <c r="A67" s="8"/>
    </row>
    <row r="68" spans="1:1" x14ac:dyDescent="0.35">
      <c r="A68" s="8"/>
    </row>
    <row r="69" spans="1:1" x14ac:dyDescent="0.35">
      <c r="A69" s="8"/>
    </row>
    <row r="70" spans="1:1" x14ac:dyDescent="0.35">
      <c r="A70" s="8"/>
    </row>
    <row r="71" spans="1:1" x14ac:dyDescent="0.35">
      <c r="A71" s="8"/>
    </row>
    <row r="72" spans="1:1" x14ac:dyDescent="0.35">
      <c r="A72" s="8"/>
    </row>
    <row r="73" spans="1:1" x14ac:dyDescent="0.35">
      <c r="A73" s="8"/>
    </row>
    <row r="74" spans="1:1" x14ac:dyDescent="0.35">
      <c r="A74" s="8"/>
    </row>
    <row r="75" spans="1:1" x14ac:dyDescent="0.35">
      <c r="A75" s="8"/>
    </row>
    <row r="76" spans="1:1" x14ac:dyDescent="0.35">
      <c r="A76" s="8"/>
    </row>
    <row r="77" spans="1:1" x14ac:dyDescent="0.35">
      <c r="A77" s="8"/>
    </row>
    <row r="78" spans="1:1" x14ac:dyDescent="0.35">
      <c r="A78" s="8"/>
    </row>
    <row r="79" spans="1:1" x14ac:dyDescent="0.35">
      <c r="A79" s="8"/>
    </row>
    <row r="80" spans="1:1" x14ac:dyDescent="0.35">
      <c r="A80" s="8"/>
    </row>
    <row r="81" spans="1:1" x14ac:dyDescent="0.35">
      <c r="A81" s="8"/>
    </row>
    <row r="82" spans="1:1" x14ac:dyDescent="0.35">
      <c r="A82" s="8"/>
    </row>
    <row r="83" spans="1:1" x14ac:dyDescent="0.35">
      <c r="A83" s="8"/>
    </row>
    <row r="84" spans="1:1" x14ac:dyDescent="0.35">
      <c r="A84" s="8"/>
    </row>
    <row r="85" spans="1:1" x14ac:dyDescent="0.35">
      <c r="A85" s="8"/>
    </row>
    <row r="86" spans="1:1" x14ac:dyDescent="0.35">
      <c r="A86" s="8"/>
    </row>
    <row r="87" spans="1:1" x14ac:dyDescent="0.35">
      <c r="A87" s="8"/>
    </row>
    <row r="88" spans="1:1" x14ac:dyDescent="0.35">
      <c r="A88" s="8"/>
    </row>
    <row r="89" spans="1:1" x14ac:dyDescent="0.35">
      <c r="A89" s="8"/>
    </row>
    <row r="90" spans="1:1" x14ac:dyDescent="0.35">
      <c r="A90" s="8"/>
    </row>
    <row r="91" spans="1:1" x14ac:dyDescent="0.35">
      <c r="A91" s="8"/>
    </row>
    <row r="92" spans="1:1" x14ac:dyDescent="0.35">
      <c r="A92" s="8"/>
    </row>
    <row r="93" spans="1:1" x14ac:dyDescent="0.35">
      <c r="A93" s="8"/>
    </row>
    <row r="94" spans="1:1" x14ac:dyDescent="0.35">
      <c r="A94" s="8"/>
    </row>
    <row r="95" spans="1:1" x14ac:dyDescent="0.35">
      <c r="A95" s="8"/>
    </row>
    <row r="96" spans="1:1" x14ac:dyDescent="0.35">
      <c r="A96" s="8"/>
    </row>
    <row r="97" spans="1:1" x14ac:dyDescent="0.35">
      <c r="A97" s="8"/>
    </row>
    <row r="98" spans="1:1" x14ac:dyDescent="0.35">
      <c r="A98" s="8"/>
    </row>
    <row r="99" spans="1:1" x14ac:dyDescent="0.35">
      <c r="A99" s="8"/>
    </row>
    <row r="100" spans="1:1" x14ac:dyDescent="0.35">
      <c r="A100" s="8"/>
    </row>
    <row r="101" spans="1:1" x14ac:dyDescent="0.35">
      <c r="A101" s="8"/>
    </row>
    <row r="102" spans="1:1" x14ac:dyDescent="0.35">
      <c r="A102" s="8"/>
    </row>
    <row r="103" spans="1:1" x14ac:dyDescent="0.35">
      <c r="A103" s="8"/>
    </row>
    <row r="104" spans="1:1" x14ac:dyDescent="0.35">
      <c r="A104" s="8"/>
    </row>
    <row r="105" spans="1:1" x14ac:dyDescent="0.35">
      <c r="A105" s="8"/>
    </row>
    <row r="106" spans="1:1" x14ac:dyDescent="0.35">
      <c r="A106" s="8"/>
    </row>
    <row r="107" spans="1:1" x14ac:dyDescent="0.35">
      <c r="A107" s="8"/>
    </row>
    <row r="108" spans="1:1" x14ac:dyDescent="0.35">
      <c r="A108" s="8"/>
    </row>
    <row r="109" spans="1:1" x14ac:dyDescent="0.35">
      <c r="A109" s="8"/>
    </row>
    <row r="110" spans="1:1" x14ac:dyDescent="0.35">
      <c r="A110" s="8"/>
    </row>
    <row r="111" spans="1:1" x14ac:dyDescent="0.35">
      <c r="A111" s="8"/>
    </row>
    <row r="112" spans="1:1" x14ac:dyDescent="0.35">
      <c r="A112" s="8"/>
    </row>
    <row r="113" spans="1:1" x14ac:dyDescent="0.35">
      <c r="A113" s="8"/>
    </row>
    <row r="114" spans="1:1" x14ac:dyDescent="0.35">
      <c r="A114" s="8"/>
    </row>
    <row r="115" spans="1:1" x14ac:dyDescent="0.35">
      <c r="A115" s="8"/>
    </row>
    <row r="116" spans="1:1" x14ac:dyDescent="0.35">
      <c r="A116" s="8"/>
    </row>
    <row r="117" spans="1:1" x14ac:dyDescent="0.35">
      <c r="A117" s="8"/>
    </row>
    <row r="118" spans="1:1" x14ac:dyDescent="0.35">
      <c r="A118" s="8"/>
    </row>
    <row r="119" spans="1:1" x14ac:dyDescent="0.35">
      <c r="A119" s="8"/>
    </row>
    <row r="120" spans="1:1" x14ac:dyDescent="0.35">
      <c r="A120" s="8"/>
    </row>
    <row r="121" spans="1:1" x14ac:dyDescent="0.35">
      <c r="A121" s="8"/>
    </row>
    <row r="122" spans="1:1" x14ac:dyDescent="0.35">
      <c r="A122" s="8"/>
    </row>
    <row r="123" spans="1:1" x14ac:dyDescent="0.35">
      <c r="A123" s="8"/>
    </row>
    <row r="124" spans="1:1" x14ac:dyDescent="0.35">
      <c r="A124" s="8"/>
    </row>
    <row r="125" spans="1:1" x14ac:dyDescent="0.35">
      <c r="A125" s="8"/>
    </row>
    <row r="126" spans="1:1" x14ac:dyDescent="0.35">
      <c r="A126" s="8"/>
    </row>
    <row r="127" spans="1:1" x14ac:dyDescent="0.35">
      <c r="A127" s="8"/>
    </row>
    <row r="128" spans="1:1" x14ac:dyDescent="0.35">
      <c r="A128" s="8"/>
    </row>
    <row r="129" spans="1:1" x14ac:dyDescent="0.35">
      <c r="A129" s="8"/>
    </row>
    <row r="130" spans="1:1" x14ac:dyDescent="0.35">
      <c r="A130" s="8"/>
    </row>
    <row r="131" spans="1:1" x14ac:dyDescent="0.35">
      <c r="A131" s="8"/>
    </row>
    <row r="132" spans="1:1" x14ac:dyDescent="0.35">
      <c r="A132" s="8"/>
    </row>
    <row r="133" spans="1:1" x14ac:dyDescent="0.35">
      <c r="A133" s="8"/>
    </row>
    <row r="134" spans="1:1" x14ac:dyDescent="0.35">
      <c r="A134" s="8"/>
    </row>
    <row r="135" spans="1:1" x14ac:dyDescent="0.35">
      <c r="A135" s="8"/>
    </row>
    <row r="136" spans="1:1" x14ac:dyDescent="0.35">
      <c r="A136" s="8"/>
    </row>
    <row r="137" spans="1:1" x14ac:dyDescent="0.35">
      <c r="A137" s="8"/>
    </row>
    <row r="138" spans="1:1" x14ac:dyDescent="0.35">
      <c r="A138" s="8"/>
    </row>
    <row r="139" spans="1:1" x14ac:dyDescent="0.35">
      <c r="A139" s="8"/>
    </row>
    <row r="140" spans="1:1" x14ac:dyDescent="0.35">
      <c r="A140" s="8"/>
    </row>
    <row r="141" spans="1:1" x14ac:dyDescent="0.35">
      <c r="A141" s="8"/>
    </row>
    <row r="142" spans="1:1" x14ac:dyDescent="0.35">
      <c r="A142" s="8"/>
    </row>
    <row r="143" spans="1:1" x14ac:dyDescent="0.35">
      <c r="A143" s="8"/>
    </row>
    <row r="144" spans="1:1" x14ac:dyDescent="0.35">
      <c r="A144" s="8"/>
    </row>
  </sheetData>
  <mergeCells count="24">
    <mergeCell ref="A5:E5"/>
    <mergeCell ref="A14:Y15"/>
    <mergeCell ref="F12:J12"/>
    <mergeCell ref="F13:J13"/>
    <mergeCell ref="A9:E9"/>
    <mergeCell ref="A11:E11"/>
    <mergeCell ref="A12:E12"/>
    <mergeCell ref="A13:E13"/>
    <mergeCell ref="A1:J2"/>
    <mergeCell ref="K1:Y13"/>
    <mergeCell ref="A6:E6"/>
    <mergeCell ref="A7:E7"/>
    <mergeCell ref="A8:E8"/>
    <mergeCell ref="A10:J10"/>
    <mergeCell ref="F3:J3"/>
    <mergeCell ref="F4:J4"/>
    <mergeCell ref="F5:J5"/>
    <mergeCell ref="F6:J6"/>
    <mergeCell ref="F7:J7"/>
    <mergeCell ref="F8:J8"/>
    <mergeCell ref="F9:J9"/>
    <mergeCell ref="F11:J11"/>
    <mergeCell ref="A3:E3"/>
    <mergeCell ref="A4:E4"/>
  </mergeCells>
  <dataValidations count="11">
    <dataValidation allowBlank="1" showInputMessage="1" showErrorMessage="1" prompt="If &quot;Other&quot; was entered in previous column, please describe project status." sqref="L17:L42 L48" xr:uid="{9303C1D9-9BAD-4B27-BBF0-5EACCB88B861}"/>
    <dataValidation allowBlank="1" showInputMessage="1" showErrorMessage="1" prompt="Examples: ecosystem services benefits, sustainability, outreach, environmental justice, sustainability, resiliency, or research" sqref="J17:J42 J48" xr:uid="{C5206A16-D42B-42EE-AC56-E2AB063FFD5F}"/>
    <dataValidation allowBlank="1" showInputMessage="1" showErrorMessage="1" prompt="Examples include:_x000a_• Managing organization or local government_x000a_• Names of partners: local governments, organizations, etc. " sqref="H17:H42 H48" xr:uid="{E764EEAD-F660-4E33-834F-4AC7CF6F7619}"/>
    <dataValidation allowBlank="1" showInputMessage="1" showErrorMessage="1" prompt="Please enter coordinates in separate columns if appropriate for the project type; may be the midpoint for projects covering large areas like parks; a narrative description of location may also be included in the project description (see last column)" sqref="F17:G42 F48:G48" xr:uid="{CA18ECF6-C5A7-4FCE-A578-67FBA5F5689C}"/>
    <dataValidation allowBlank="1" showInputMessage="1" showErrorMessage="1" prompt="Examples include: _x000a_• Acres conserved_x000a_• People reached_x000a_• Septic systems pumped" sqref="V17:V42 V48" xr:uid="{990C0CF4-DBF4-43DD-BDBF-91BE25A786E9}"/>
    <dataValidation allowBlank="1" showInputMessage="1" showErrorMessage="1" prompt="Calculated using columns P (Cash expended) and Q (In-Kind expended)" sqref="F6:J6" xr:uid="{2435636B-EEAC-4C5B-881A-4B3662463816}"/>
    <dataValidation allowBlank="1" showInputMessage="1" showErrorMessage="1" prompt="If &quot;Other&quot; was selected for column T, provide additional information here." sqref="U18:U34 U36:U47 U49:U1048576" xr:uid="{3309EAB6-4F15-4CE2-8F09-F014209B520C}"/>
    <dataValidation allowBlank="1" showInputMessage="1" showErrorMessage="1" prompt="If &quot;Other&quot; was selected in previous column, provide additional information here." sqref="U17 U35 U48" xr:uid="{F19BF717-FAB5-4FEC-B8B1-7308900FFFC7}"/>
    <dataValidation type="date" allowBlank="1" showInputMessage="1" showErrorMessage="1" sqref="W43:W47 W49:W1048576" xr:uid="{63436AF4-D9EC-4FC8-8846-D48EEE771713}">
      <formula1>1</formula1>
      <formula2>44561</formula2>
    </dataValidation>
    <dataValidation allowBlank="1" showInputMessage="1" showErrorMessage="1" prompt="For SCMs with indefinite O&amp;M activities, enter &quot;on-going&quot;" sqref="M17:M1048576" xr:uid="{DB56DABE-34AC-48F5-8033-8EE886DCBB78}"/>
    <dataValidation type="date" allowBlank="1" showInputMessage="1" showErrorMessage="1" sqref="W17:W42 W48" xr:uid="{77F3C443-BC64-40D4-B833-AF86DE618BE1}">
      <formula1>1</formula1>
      <formula2>73415</formula2>
    </dataValidation>
  </dataValidations>
  <hyperlinks>
    <hyperlink ref="F12" r:id="rId1" xr:uid="{98A341B5-B6B2-4095-A435-0BCAFD237EB3}"/>
  </hyperlinks>
  <pageMargins left="0.25" right="0.25" top="0.5" bottom="0.5" header="0.3" footer="0.3"/>
  <pageSetup paperSize="5" orientation="landscape" cellComments="asDisplayed" r:id="rId2"/>
  <headerFooter>
    <oddHeader>&amp;L&amp;F</oddHeader>
    <oddFooter>&amp;L&amp;P</oddFooter>
  </headerFooter>
  <extLst>
    <ext xmlns:x14="http://schemas.microsoft.com/office/spreadsheetml/2009/9/main" uri="{CCE6A557-97BC-4b89-ADB6-D9C93CAAB3DF}">
      <x14:dataValidations xmlns:xm="http://schemas.microsoft.com/office/excel/2006/main" count="8">
        <x14:dataValidation type="list" allowBlank="1" showInputMessage="1" showErrorMessage="1" prompt="Select Yes/No" xr:uid="{DF3A02CF-5BF1-4B6B-9554-F4A839E40CCF}">
          <x14:formula1>
            <xm:f>'Lookup Tables'!$C$2:$C$3</xm:f>
          </x14:formula1>
          <xm:sqref>F9</xm:sqref>
        </x14:dataValidation>
        <x14:dataValidation type="list" allowBlank="1" showInputMessage="1" showErrorMessage="1" prompt="Select One" xr:uid="{3FE66F69-6C2D-49E6-8F13-3E96E4D31A9F}">
          <x14:formula1>
            <xm:f>'Lookup Tables'!$E$2:$E$5</xm:f>
          </x14:formula1>
          <xm:sqref>D18:D34 D41:D42</xm:sqref>
        </x14:dataValidation>
        <x14:dataValidation type="list" allowBlank="1" showInputMessage="1" showErrorMessage="1" prompt="Select One" xr:uid="{3EF5C43D-9030-4D13-AA42-8DDF8EA6010E}">
          <x14:formula1>
            <xm:f>'Lookup Tables'!$L$2:$L$6</xm:f>
          </x14:formula1>
          <xm:sqref>I18:I34 I41:I42</xm:sqref>
        </x14:dataValidation>
        <x14:dataValidation type="list" allowBlank="1" showInputMessage="1" showErrorMessage="1" prompt="Select One" xr:uid="{33BBBFE1-A61C-4E0F-8251-0B6DE001B07E}">
          <x14:formula1>
            <xm:f>'Lookup Tables'!$P$2:$P$5</xm:f>
          </x14:formula1>
          <xm:sqref>T18:T34 T41:T42</xm:sqref>
        </x14:dataValidation>
        <x14:dataValidation type="list" allowBlank="1" showInputMessage="1" showErrorMessage="1" prompt="Select One" xr:uid="{1052A938-2FC0-49E9-9016-E8440DD1A65C}">
          <x14:formula1>
            <xm:f>'Lookup Tables'!$G$2:$G$7</xm:f>
          </x14:formula1>
          <xm:sqref>E18:E34 E41:E42</xm:sqref>
        </x14:dataValidation>
        <x14:dataValidation type="list" allowBlank="1" showInputMessage="1" showErrorMessage="1" prompt="Select One" xr:uid="{B80E0FA1-04D0-4DAC-A665-8EC27827022F}">
          <x14:formula1>
            <xm:f>'Lookup Tables'!$N$2:$N$7</xm:f>
          </x14:formula1>
          <xm:sqref>K18:K34 K41:K47 K49:K1048576</xm:sqref>
        </x14:dataValidation>
        <x14:dataValidation type="list" allowBlank="1" showInputMessage="1" showErrorMessage="1" prompt="Select One" xr:uid="{5CAB8F61-B067-41DF-8341-FC3422D3B6B5}">
          <x14:formula1>
            <xm:f>'Lookup Tables'!$I$2:$I$15</xm:f>
          </x14:formula1>
          <xm:sqref>F3</xm:sqref>
        </x14:dataValidation>
        <x14:dataValidation type="list" allowBlank="1" showInputMessage="1" showErrorMessage="1" prompt="Select from List of Eligible Practices. For more information and guidelines regarding these activities, refer to the IAIA Program Document" xr:uid="{8821E050-2DB7-4BA2-91D0-93007842603A}">
          <x14:formula1>
            <xm:f>'Lookup Tables'!$A$2:$A$19</xm:f>
          </x14:formula1>
          <xm:sqref>C18:C34 C41:C42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EE64-FB6B-409E-B3D4-5D9EBF3214AD}">
  <dimension ref="A1:I31"/>
  <sheetViews>
    <sheetView workbookViewId="0">
      <selection activeCell="G2" sqref="G2:I9"/>
    </sheetView>
  </sheetViews>
  <sheetFormatPr defaultRowHeight="12.5" x14ac:dyDescent="0.35"/>
  <cols>
    <col min="1" max="1" width="16.109375" bestFit="1" customWidth="1"/>
    <col min="2" max="2" width="14.109375" bestFit="1" customWidth="1"/>
    <col min="4" max="4" width="12.5546875" customWidth="1"/>
    <col min="5" max="5" width="12.44140625" bestFit="1" customWidth="1"/>
    <col min="6" max="6" width="13.33203125" customWidth="1"/>
    <col min="7" max="7" width="24.44140625" bestFit="1" customWidth="1"/>
    <col min="9" max="9" width="12.44140625" customWidth="1"/>
    <col min="11" max="11" width="16" customWidth="1"/>
    <col min="12" max="12" width="26.33203125" customWidth="1"/>
  </cols>
  <sheetData>
    <row r="1" spans="1:9" x14ac:dyDescent="0.35">
      <c r="A1" s="40" t="s">
        <v>271</v>
      </c>
      <c r="B1" t="s">
        <v>273</v>
      </c>
      <c r="G1" t="s">
        <v>271</v>
      </c>
      <c r="H1" t="s">
        <v>289</v>
      </c>
      <c r="I1" t="s">
        <v>273</v>
      </c>
    </row>
    <row r="2" spans="1:9" x14ac:dyDescent="0.35">
      <c r="A2" s="41" t="s">
        <v>71</v>
      </c>
      <c r="B2" s="50">
        <v>16926</v>
      </c>
      <c r="E2" s="51"/>
      <c r="G2" t="s">
        <v>16</v>
      </c>
      <c r="H2">
        <v>8</v>
      </c>
      <c r="I2" s="74">
        <v>1694815.0899999999</v>
      </c>
    </row>
    <row r="3" spans="1:9" x14ac:dyDescent="0.35">
      <c r="A3" s="41" t="s">
        <v>61</v>
      </c>
      <c r="B3" s="50">
        <v>1750823.71</v>
      </c>
      <c r="E3" s="51"/>
      <c r="G3" t="s">
        <v>39</v>
      </c>
      <c r="H3">
        <v>1</v>
      </c>
      <c r="I3" s="74">
        <v>740000</v>
      </c>
    </row>
    <row r="4" spans="1:9" x14ac:dyDescent="0.35">
      <c r="A4" s="41" t="s">
        <v>72</v>
      </c>
      <c r="B4" s="50">
        <v>740000</v>
      </c>
      <c r="E4" s="51"/>
      <c r="G4" t="s">
        <v>37</v>
      </c>
      <c r="H4">
        <v>5</v>
      </c>
      <c r="I4" s="74">
        <v>215590.97</v>
      </c>
    </row>
    <row r="5" spans="1:9" x14ac:dyDescent="0.35">
      <c r="A5" s="41" t="s">
        <v>67</v>
      </c>
      <c r="B5" s="50">
        <v>46068.770000000004</v>
      </c>
      <c r="E5" s="51"/>
      <c r="G5" t="s">
        <v>9</v>
      </c>
      <c r="H5">
        <v>6</v>
      </c>
      <c r="I5" s="74">
        <v>175196.59</v>
      </c>
    </row>
    <row r="6" spans="1:9" x14ac:dyDescent="0.35">
      <c r="A6" s="41" t="s">
        <v>62</v>
      </c>
      <c r="B6" s="50">
        <v>19058</v>
      </c>
      <c r="E6" s="51"/>
      <c r="G6" t="s">
        <v>29</v>
      </c>
      <c r="H6">
        <v>3</v>
      </c>
      <c r="I6" s="74">
        <v>89210</v>
      </c>
    </row>
    <row r="7" spans="1:9" x14ac:dyDescent="0.35">
      <c r="A7" s="41" t="s">
        <v>63</v>
      </c>
      <c r="B7" s="50">
        <v>100453</v>
      </c>
      <c r="E7" s="51"/>
      <c r="G7" t="s">
        <v>44</v>
      </c>
      <c r="H7">
        <v>2</v>
      </c>
      <c r="I7" s="74">
        <v>55312.97</v>
      </c>
    </row>
    <row r="8" spans="1:9" x14ac:dyDescent="0.35">
      <c r="A8" s="41" t="s">
        <v>66</v>
      </c>
      <c r="B8" s="50">
        <v>9537.83</v>
      </c>
      <c r="E8" s="51"/>
      <c r="G8" t="s">
        <v>23</v>
      </c>
      <c r="H8">
        <v>4</v>
      </c>
      <c r="I8" s="74">
        <v>53059.85</v>
      </c>
    </row>
    <row r="9" spans="1:9" x14ac:dyDescent="0.35">
      <c r="A9" s="41" t="s">
        <v>64</v>
      </c>
      <c r="B9" s="50">
        <v>114394</v>
      </c>
      <c r="E9" s="51"/>
      <c r="G9" t="s">
        <v>122</v>
      </c>
      <c r="H9">
        <v>3</v>
      </c>
      <c r="I9" s="74">
        <v>17305.88</v>
      </c>
    </row>
    <row r="10" spans="1:9" x14ac:dyDescent="0.35">
      <c r="A10" s="41" t="s">
        <v>69</v>
      </c>
      <c r="B10" s="50">
        <v>23393</v>
      </c>
      <c r="E10" s="51"/>
      <c r="G10" t="s">
        <v>272</v>
      </c>
      <c r="H10">
        <v>32</v>
      </c>
      <c r="I10" s="74">
        <v>3040491.3499999996</v>
      </c>
    </row>
    <row r="11" spans="1:9" x14ac:dyDescent="0.35">
      <c r="A11" s="41" t="s">
        <v>70</v>
      </c>
      <c r="B11" s="50">
        <v>58730.04</v>
      </c>
    </row>
    <row r="12" spans="1:9" x14ac:dyDescent="0.35">
      <c r="A12" s="41" t="s">
        <v>121</v>
      </c>
      <c r="B12" s="50">
        <v>11605</v>
      </c>
    </row>
    <row r="13" spans="1:9" x14ac:dyDescent="0.35">
      <c r="A13" s="41" t="s">
        <v>73</v>
      </c>
      <c r="B13" s="50">
        <v>13692</v>
      </c>
    </row>
    <row r="14" spans="1:9" x14ac:dyDescent="0.35">
      <c r="A14" s="41" t="s">
        <v>65</v>
      </c>
      <c r="B14" s="50">
        <v>135810</v>
      </c>
      <c r="G14" t="s">
        <v>279</v>
      </c>
    </row>
    <row r="15" spans="1:9" ht="13" thickBot="1" x14ac:dyDescent="0.4">
      <c r="A15" s="41" t="s">
        <v>272</v>
      </c>
      <c r="B15" s="50">
        <v>3040491.35</v>
      </c>
    </row>
    <row r="16" spans="1:9" ht="13" thickBot="1" x14ac:dyDescent="0.4">
      <c r="D16" s="42" t="s">
        <v>274</v>
      </c>
      <c r="E16" s="43" t="s">
        <v>275</v>
      </c>
      <c r="F16" s="43" t="s">
        <v>276</v>
      </c>
      <c r="G16" s="43" t="s">
        <v>277</v>
      </c>
      <c r="H16" s="46"/>
      <c r="I16" s="46"/>
    </row>
    <row r="17" spans="1:9" ht="13" thickBot="1" x14ac:dyDescent="0.4">
      <c r="D17" s="44" t="s">
        <v>61</v>
      </c>
      <c r="E17" s="45">
        <v>337587</v>
      </c>
      <c r="F17" s="45">
        <v>960268</v>
      </c>
      <c r="G17" s="45">
        <v>1750823.71</v>
      </c>
      <c r="I17" s="14"/>
    </row>
    <row r="18" spans="1:9" ht="13" thickBot="1" x14ac:dyDescent="0.4">
      <c r="D18" s="44" t="s">
        <v>72</v>
      </c>
      <c r="E18" s="45">
        <v>466081</v>
      </c>
      <c r="F18" s="45">
        <v>1745485</v>
      </c>
      <c r="G18" s="45">
        <v>740000</v>
      </c>
      <c r="I18" s="14"/>
    </row>
    <row r="19" spans="1:9" ht="13" thickBot="1" x14ac:dyDescent="0.4">
      <c r="A19" t="s">
        <v>64</v>
      </c>
      <c r="B19" s="49">
        <v>114394</v>
      </c>
      <c r="D19" s="44" t="s">
        <v>65</v>
      </c>
      <c r="E19" s="45">
        <v>88968</v>
      </c>
      <c r="F19" s="45">
        <v>1973493</v>
      </c>
      <c r="G19" s="45">
        <v>135810</v>
      </c>
      <c r="I19" s="14"/>
    </row>
    <row r="20" spans="1:9" ht="13" thickBot="1" x14ac:dyDescent="0.4">
      <c r="A20" t="s">
        <v>63</v>
      </c>
      <c r="B20" s="49">
        <v>100453</v>
      </c>
      <c r="D20" s="44" t="s">
        <v>64</v>
      </c>
      <c r="E20" s="45">
        <v>114394</v>
      </c>
      <c r="F20" s="45">
        <v>114394</v>
      </c>
      <c r="G20" s="45">
        <v>114394</v>
      </c>
      <c r="I20" s="14"/>
    </row>
    <row r="21" spans="1:9" ht="13" thickBot="1" x14ac:dyDescent="0.4">
      <c r="A21" s="44" t="s">
        <v>70</v>
      </c>
      <c r="B21" s="49">
        <v>58730.04</v>
      </c>
      <c r="D21" s="44" t="s">
        <v>63</v>
      </c>
      <c r="E21" s="45">
        <v>100453</v>
      </c>
      <c r="F21" s="45">
        <v>100453</v>
      </c>
      <c r="G21" s="45">
        <v>100453</v>
      </c>
      <c r="H21" s="47"/>
      <c r="I21" s="14"/>
    </row>
    <row r="22" spans="1:9" ht="13" thickBot="1" x14ac:dyDescent="0.4">
      <c r="A22" t="s">
        <v>67</v>
      </c>
      <c r="B22" s="49">
        <v>46068.770000000004</v>
      </c>
      <c r="D22" s="44" t="s">
        <v>70</v>
      </c>
      <c r="E22" s="45">
        <v>34221</v>
      </c>
      <c r="F22" s="45">
        <v>41871</v>
      </c>
      <c r="G22" s="45">
        <v>58730.04</v>
      </c>
      <c r="I22" s="14"/>
    </row>
    <row r="23" spans="1:9" ht="13" thickBot="1" x14ac:dyDescent="0.4">
      <c r="A23" t="s">
        <v>69</v>
      </c>
      <c r="B23" s="49">
        <v>23393</v>
      </c>
      <c r="D23" s="44" t="s">
        <v>67</v>
      </c>
      <c r="E23" s="45">
        <v>133300</v>
      </c>
      <c r="F23" s="45">
        <v>148394</v>
      </c>
      <c r="G23" s="45">
        <v>46068.770000000004</v>
      </c>
      <c r="I23" s="14"/>
    </row>
    <row r="24" spans="1:9" ht="13" thickBot="1" x14ac:dyDescent="0.4">
      <c r="A24" t="s">
        <v>71</v>
      </c>
      <c r="B24" s="49">
        <v>16926</v>
      </c>
      <c r="D24" s="44" t="s">
        <v>69</v>
      </c>
      <c r="E24" s="45">
        <v>23393</v>
      </c>
      <c r="F24" s="45">
        <v>23393</v>
      </c>
      <c r="G24" s="45">
        <v>23393</v>
      </c>
      <c r="I24" s="14"/>
    </row>
    <row r="25" spans="1:9" ht="13" thickBot="1" x14ac:dyDescent="0.4">
      <c r="A25" t="s">
        <v>73</v>
      </c>
      <c r="B25" s="49">
        <v>13692</v>
      </c>
      <c r="D25" s="44" t="s">
        <v>62</v>
      </c>
      <c r="E25" s="45">
        <v>19058</v>
      </c>
      <c r="F25" s="45">
        <v>19058</v>
      </c>
      <c r="G25" s="75">
        <v>19058</v>
      </c>
      <c r="I25" s="14"/>
    </row>
    <row r="26" spans="1:9" ht="13" thickBot="1" x14ac:dyDescent="0.4">
      <c r="A26" t="s">
        <v>121</v>
      </c>
      <c r="B26" s="49">
        <v>11605</v>
      </c>
      <c r="D26" s="44" t="s">
        <v>71</v>
      </c>
      <c r="E26" s="45">
        <v>16926</v>
      </c>
      <c r="F26" s="45">
        <v>16926</v>
      </c>
      <c r="G26" s="45">
        <v>16926</v>
      </c>
      <c r="H26" s="76"/>
      <c r="I26" s="14"/>
    </row>
    <row r="27" spans="1:9" ht="13" thickBot="1" x14ac:dyDescent="0.4">
      <c r="A27" t="s">
        <v>66</v>
      </c>
      <c r="B27" s="49">
        <v>9537.83</v>
      </c>
      <c r="D27" s="44" t="s">
        <v>73</v>
      </c>
      <c r="E27" s="45">
        <v>13692</v>
      </c>
      <c r="F27" s="45">
        <v>13692</v>
      </c>
      <c r="G27" s="45">
        <v>13692</v>
      </c>
      <c r="I27" s="14"/>
    </row>
    <row r="28" spans="1:9" ht="13" thickBot="1" x14ac:dyDescent="0.4">
      <c r="A28" t="s">
        <v>72</v>
      </c>
      <c r="B28">
        <v>740000</v>
      </c>
      <c r="D28" s="44" t="s">
        <v>121</v>
      </c>
      <c r="E28" s="45">
        <v>11605</v>
      </c>
      <c r="F28" s="45">
        <v>11605</v>
      </c>
      <c r="G28" s="45">
        <v>11605</v>
      </c>
      <c r="I28" s="14"/>
    </row>
    <row r="29" spans="1:9" ht="13" thickBot="1" x14ac:dyDescent="0.4">
      <c r="D29" s="44" t="s">
        <v>66</v>
      </c>
      <c r="E29" s="45">
        <v>161943</v>
      </c>
      <c r="F29" s="45">
        <v>342878</v>
      </c>
      <c r="G29" s="45">
        <v>9537.83</v>
      </c>
      <c r="I29" s="14"/>
    </row>
    <row r="30" spans="1:9" x14ac:dyDescent="0.35">
      <c r="D30" s="48" t="s">
        <v>288</v>
      </c>
      <c r="E30" s="14">
        <f>SUM(E17:E29)</f>
        <v>1521621</v>
      </c>
      <c r="F30" s="14">
        <f t="shared" ref="F30:G30" si="0">SUM(F17:F29)</f>
        <v>5511910</v>
      </c>
      <c r="G30" s="14">
        <f t="shared" si="0"/>
        <v>3040491.35</v>
      </c>
      <c r="I30" s="14"/>
    </row>
    <row r="31" spans="1:9" x14ac:dyDescent="0.35">
      <c r="D31" s="48" t="s">
        <v>278</v>
      </c>
    </row>
  </sheetData>
  <sortState xmlns:xlrd2="http://schemas.microsoft.com/office/spreadsheetml/2017/richdata2" ref="G2:I9">
    <sortCondition descending="1" ref="I2:I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74D8-8E0E-452D-897D-5875B3910418}">
  <dimension ref="A1:X4"/>
  <sheetViews>
    <sheetView zoomScale="130" zoomScaleNormal="130" workbookViewId="0">
      <selection activeCell="C4" sqref="C4"/>
    </sheetView>
  </sheetViews>
  <sheetFormatPr defaultRowHeight="12.5" x14ac:dyDescent="0.35"/>
  <cols>
    <col min="1" max="2" width="18.33203125" customWidth="1"/>
    <col min="3" max="3" width="93.33203125" customWidth="1"/>
    <col min="4" max="4" width="77.6640625" customWidth="1"/>
    <col min="5" max="8" width="18.33203125" customWidth="1"/>
    <col min="9" max="9" width="25.109375" customWidth="1"/>
    <col min="10" max="10" width="48.77734375" customWidth="1"/>
    <col min="11" max="24" width="18.33203125" customWidth="1"/>
  </cols>
  <sheetData>
    <row r="1" spans="1:24" s="11" customFormat="1" x14ac:dyDescent="0.35">
      <c r="A1" s="71" t="s">
        <v>76</v>
      </c>
      <c r="B1" s="71"/>
      <c r="C1" s="71"/>
      <c r="D1" s="71"/>
      <c r="E1" s="71"/>
      <c r="F1" s="71"/>
      <c r="G1" s="71"/>
      <c r="H1" s="71"/>
      <c r="I1" s="71"/>
      <c r="J1" s="71"/>
      <c r="K1" s="71"/>
      <c r="L1" s="71"/>
      <c r="M1" s="71"/>
      <c r="N1" s="71"/>
      <c r="O1" s="71"/>
      <c r="P1" s="71"/>
      <c r="Q1" s="71"/>
      <c r="R1" s="71"/>
      <c r="S1" s="71"/>
      <c r="T1" s="71"/>
      <c r="U1" s="71"/>
      <c r="V1" s="71"/>
      <c r="W1" s="71"/>
      <c r="X1" s="71"/>
    </row>
    <row r="2" spans="1:24" s="11" customFormat="1" ht="13" thickBot="1" x14ac:dyDescent="0.4">
      <c r="A2" s="68"/>
      <c r="B2" s="68"/>
      <c r="C2" s="68"/>
      <c r="D2" s="68"/>
      <c r="E2" s="68"/>
      <c r="F2" s="68"/>
      <c r="G2" s="68"/>
      <c r="H2" s="68"/>
      <c r="I2" s="68"/>
      <c r="J2" s="68"/>
      <c r="K2" s="68"/>
      <c r="L2" s="68"/>
      <c r="M2" s="68"/>
      <c r="N2" s="68"/>
      <c r="O2" s="68"/>
      <c r="P2" s="68"/>
      <c r="Q2" s="68"/>
      <c r="R2" s="68"/>
      <c r="S2" s="68"/>
      <c r="T2" s="68"/>
      <c r="U2" s="68"/>
      <c r="V2" s="68"/>
      <c r="W2" s="68"/>
      <c r="X2" s="68"/>
    </row>
    <row r="3" spans="1:24" s="12" customFormat="1" ht="70.5" customHeight="1" x14ac:dyDescent="0.35">
      <c r="A3" s="17" t="s">
        <v>78</v>
      </c>
      <c r="B3" s="1" t="s">
        <v>55</v>
      </c>
      <c r="C3" s="2" t="s">
        <v>54</v>
      </c>
      <c r="D3" s="2" t="s">
        <v>4</v>
      </c>
      <c r="E3" s="15" t="s">
        <v>74</v>
      </c>
      <c r="F3" s="1" t="s">
        <v>88</v>
      </c>
      <c r="G3" s="16" t="s">
        <v>89</v>
      </c>
      <c r="H3" s="1" t="s">
        <v>56</v>
      </c>
      <c r="I3" s="2" t="s">
        <v>53</v>
      </c>
      <c r="J3" s="1" t="s">
        <v>82</v>
      </c>
      <c r="K3" s="2" t="s">
        <v>57</v>
      </c>
      <c r="L3" s="1" t="s">
        <v>75</v>
      </c>
      <c r="M3" s="1" t="s">
        <v>107</v>
      </c>
      <c r="N3" s="1" t="s">
        <v>93</v>
      </c>
      <c r="O3" s="1" t="s">
        <v>103</v>
      </c>
      <c r="P3" s="1" t="s">
        <v>101</v>
      </c>
      <c r="Q3" s="1" t="s">
        <v>104</v>
      </c>
      <c r="R3" s="1" t="s">
        <v>116</v>
      </c>
      <c r="S3" s="1" t="s">
        <v>117</v>
      </c>
      <c r="T3" s="2" t="s">
        <v>58</v>
      </c>
      <c r="U3" s="1" t="s">
        <v>59</v>
      </c>
      <c r="V3" s="1" t="s">
        <v>81</v>
      </c>
      <c r="W3" s="1" t="s">
        <v>52</v>
      </c>
      <c r="X3" s="1" t="s">
        <v>60</v>
      </c>
    </row>
    <row r="4" spans="1:24" s="32" customFormat="1" ht="381.9" customHeight="1" x14ac:dyDescent="0.35">
      <c r="A4" s="30" t="s">
        <v>112</v>
      </c>
      <c r="B4" s="30" t="s">
        <v>84</v>
      </c>
      <c r="C4" s="31" t="s">
        <v>128</v>
      </c>
      <c r="D4" s="31" t="s">
        <v>113</v>
      </c>
      <c r="E4" s="33" t="s">
        <v>85</v>
      </c>
      <c r="F4" s="30" t="s">
        <v>86</v>
      </c>
      <c r="G4" s="30" t="s">
        <v>87</v>
      </c>
      <c r="H4" s="30" t="s">
        <v>90</v>
      </c>
      <c r="I4" s="30" t="s">
        <v>106</v>
      </c>
      <c r="J4" s="30" t="s">
        <v>120</v>
      </c>
      <c r="K4" s="30" t="s">
        <v>110</v>
      </c>
      <c r="L4" s="30" t="s">
        <v>91</v>
      </c>
      <c r="M4" s="31" t="s">
        <v>108</v>
      </c>
      <c r="N4" s="31" t="s">
        <v>92</v>
      </c>
      <c r="O4" s="31" t="s">
        <v>94</v>
      </c>
      <c r="P4" s="31" t="s">
        <v>95</v>
      </c>
      <c r="Q4" s="31" t="s">
        <v>96</v>
      </c>
      <c r="R4" s="31" t="s">
        <v>118</v>
      </c>
      <c r="S4" s="31" t="s">
        <v>119</v>
      </c>
      <c r="T4" s="31" t="s">
        <v>97</v>
      </c>
      <c r="U4" s="31" t="s">
        <v>98</v>
      </c>
      <c r="V4" s="31" t="s">
        <v>99</v>
      </c>
      <c r="W4" s="31" t="s">
        <v>100</v>
      </c>
      <c r="X4" s="31" t="s">
        <v>102</v>
      </c>
    </row>
  </sheetData>
  <mergeCells count="1">
    <mergeCell ref="A1:X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5ACDA-9B3B-4B02-8A8B-76DB44B0FEA7}">
  <dimension ref="A1:W19"/>
  <sheetViews>
    <sheetView workbookViewId="0">
      <selection activeCell="J15" sqref="J15"/>
    </sheetView>
  </sheetViews>
  <sheetFormatPr defaultColWidth="8.88671875" defaultRowHeight="12.5" x14ac:dyDescent="0.35"/>
  <cols>
    <col min="1" max="1" width="29.44140625" style="7" customWidth="1"/>
    <col min="2" max="2" width="2.88671875" customWidth="1"/>
    <col min="4" max="4" width="3.88671875" customWidth="1"/>
    <col min="5" max="5" width="16.109375" style="7" customWidth="1"/>
    <col min="6" max="6" width="4.109375" customWidth="1"/>
    <col min="8" max="8" width="3.109375" customWidth="1"/>
    <col min="9" max="10" width="16.44140625" customWidth="1"/>
    <col min="11" max="11" width="2.77734375" customWidth="1"/>
    <col min="12" max="12" width="15.21875" style="7" customWidth="1"/>
    <col min="13" max="13" width="3.109375" customWidth="1"/>
    <col min="14" max="14" width="14.44140625" style="7" customWidth="1"/>
    <col min="15" max="15" width="3.109375" customWidth="1"/>
    <col min="16" max="16" width="14.109375" style="7" customWidth="1"/>
  </cols>
  <sheetData>
    <row r="1" spans="1:23" s="6" customFormat="1" ht="25" x14ac:dyDescent="0.35">
      <c r="A1" s="5" t="s">
        <v>3</v>
      </c>
      <c r="C1" s="6" t="s">
        <v>50</v>
      </c>
      <c r="E1" s="5" t="s">
        <v>4</v>
      </c>
      <c r="G1" s="6" t="s">
        <v>5</v>
      </c>
      <c r="I1" s="6" t="s">
        <v>51</v>
      </c>
      <c r="J1" s="5" t="s">
        <v>68</v>
      </c>
      <c r="L1" s="5" t="s">
        <v>6</v>
      </c>
      <c r="N1" s="5" t="s">
        <v>7</v>
      </c>
      <c r="P1" s="5" t="s">
        <v>8</v>
      </c>
      <c r="S1"/>
      <c r="T1"/>
      <c r="U1"/>
      <c r="V1"/>
      <c r="W1"/>
    </row>
    <row r="2" spans="1:23" ht="25" x14ac:dyDescent="0.35">
      <c r="A2" s="7" t="s">
        <v>44</v>
      </c>
      <c r="C2" t="s">
        <v>10</v>
      </c>
      <c r="E2" s="7" t="s">
        <v>11</v>
      </c>
      <c r="G2" t="s">
        <v>12</v>
      </c>
      <c r="I2" t="s">
        <v>71</v>
      </c>
      <c r="J2" s="14">
        <v>16926</v>
      </c>
      <c r="L2" s="7" t="s">
        <v>13</v>
      </c>
      <c r="N2" s="7" t="s">
        <v>14</v>
      </c>
      <c r="P2" s="7" t="s">
        <v>15</v>
      </c>
    </row>
    <row r="3" spans="1:23" ht="25" x14ac:dyDescent="0.35">
      <c r="A3" s="7" t="s">
        <v>40</v>
      </c>
      <c r="C3" t="s">
        <v>17</v>
      </c>
      <c r="E3" s="7" t="s">
        <v>18</v>
      </c>
      <c r="G3" t="s">
        <v>19</v>
      </c>
      <c r="I3" t="s">
        <v>61</v>
      </c>
      <c r="J3" s="14">
        <v>337587</v>
      </c>
      <c r="L3" s="7" t="s">
        <v>20</v>
      </c>
      <c r="N3" s="7" t="s">
        <v>21</v>
      </c>
      <c r="P3" s="7" t="s">
        <v>22</v>
      </c>
    </row>
    <row r="4" spans="1:23" ht="25" x14ac:dyDescent="0.35">
      <c r="A4" s="7" t="s">
        <v>16</v>
      </c>
      <c r="E4" s="7" t="s">
        <v>24</v>
      </c>
      <c r="G4" t="s">
        <v>25</v>
      </c>
      <c r="I4" t="s">
        <v>72</v>
      </c>
      <c r="J4" s="14">
        <v>466081</v>
      </c>
      <c r="L4" s="7" t="s">
        <v>26</v>
      </c>
      <c r="N4" s="7" t="s">
        <v>27</v>
      </c>
      <c r="P4" s="7" t="s">
        <v>28</v>
      </c>
    </row>
    <row r="5" spans="1:23" ht="50" x14ac:dyDescent="0.35">
      <c r="A5" s="7" t="s">
        <v>122</v>
      </c>
      <c r="E5" s="7" t="s">
        <v>30</v>
      </c>
      <c r="G5" t="s">
        <v>31</v>
      </c>
      <c r="I5" t="s">
        <v>67</v>
      </c>
      <c r="J5" s="14">
        <v>133300</v>
      </c>
      <c r="L5" s="7" t="s">
        <v>32</v>
      </c>
      <c r="N5" s="7" t="s">
        <v>109</v>
      </c>
      <c r="P5" s="7" t="s">
        <v>33</v>
      </c>
    </row>
    <row r="6" spans="1:23" ht="25" x14ac:dyDescent="0.35">
      <c r="A6" s="7" t="s">
        <v>37</v>
      </c>
      <c r="G6" t="s">
        <v>35</v>
      </c>
      <c r="I6" t="s">
        <v>62</v>
      </c>
      <c r="J6" s="14">
        <v>19058</v>
      </c>
      <c r="L6" s="7" t="s">
        <v>105</v>
      </c>
      <c r="N6" s="7" t="s">
        <v>36</v>
      </c>
    </row>
    <row r="7" spans="1:23" x14ac:dyDescent="0.35">
      <c r="A7" s="7" t="s">
        <v>34</v>
      </c>
      <c r="G7" t="s">
        <v>38</v>
      </c>
      <c r="I7" t="s">
        <v>63</v>
      </c>
      <c r="J7" s="14">
        <v>100453</v>
      </c>
    </row>
    <row r="8" spans="1:23" x14ac:dyDescent="0.35">
      <c r="A8" s="7" t="s">
        <v>39</v>
      </c>
      <c r="I8" t="s">
        <v>66</v>
      </c>
      <c r="J8" s="14">
        <v>161943</v>
      </c>
    </row>
    <row r="9" spans="1:23" ht="50" x14ac:dyDescent="0.35">
      <c r="A9" s="7" t="s">
        <v>43</v>
      </c>
      <c r="I9" t="s">
        <v>64</v>
      </c>
      <c r="J9" s="14">
        <v>114394</v>
      </c>
    </row>
    <row r="10" spans="1:23" x14ac:dyDescent="0.35">
      <c r="A10" s="7" t="s">
        <v>29</v>
      </c>
      <c r="I10" t="s">
        <v>69</v>
      </c>
      <c r="J10" s="14">
        <v>23393</v>
      </c>
    </row>
    <row r="11" spans="1:23" ht="37.5" x14ac:dyDescent="0.35">
      <c r="A11" s="7" t="s">
        <v>42</v>
      </c>
      <c r="I11" t="s">
        <v>70</v>
      </c>
      <c r="J11" s="14">
        <v>34221</v>
      </c>
    </row>
    <row r="12" spans="1:23" ht="25" x14ac:dyDescent="0.35">
      <c r="A12" s="7" t="s">
        <v>41</v>
      </c>
      <c r="I12" t="s">
        <v>121</v>
      </c>
      <c r="J12" s="14">
        <v>11065</v>
      </c>
    </row>
    <row r="13" spans="1:23" ht="25" x14ac:dyDescent="0.35">
      <c r="A13" s="7" t="s">
        <v>9</v>
      </c>
      <c r="I13" t="s">
        <v>73</v>
      </c>
      <c r="J13" s="14">
        <v>13692</v>
      </c>
    </row>
    <row r="14" spans="1:23" ht="25" x14ac:dyDescent="0.35">
      <c r="A14" s="7" t="s">
        <v>23</v>
      </c>
      <c r="I14" t="s">
        <v>65</v>
      </c>
      <c r="J14" s="14">
        <v>88968</v>
      </c>
    </row>
    <row r="15" spans="1:23" x14ac:dyDescent="0.35">
      <c r="A15" s="7" t="s">
        <v>123</v>
      </c>
      <c r="I15" t="s">
        <v>134</v>
      </c>
      <c r="J15" s="14">
        <f>SUM(J2:J14)</f>
        <v>1521081</v>
      </c>
    </row>
    <row r="16" spans="1:23" x14ac:dyDescent="0.35">
      <c r="A16" s="7" t="s">
        <v>124</v>
      </c>
    </row>
    <row r="17" spans="1:1" x14ac:dyDescent="0.35">
      <c r="A17" s="7" t="s">
        <v>125</v>
      </c>
    </row>
    <row r="18" spans="1:1" x14ac:dyDescent="0.35">
      <c r="A18" s="7" t="s">
        <v>126</v>
      </c>
    </row>
    <row r="19" spans="1:1" x14ac:dyDescent="0.35">
      <c r="A19" s="7" t="s">
        <v>127</v>
      </c>
    </row>
  </sheetData>
  <sortState xmlns:xlrd2="http://schemas.microsoft.com/office/spreadsheetml/2017/richdata2" ref="A2:A13">
    <sortCondition ref="A2:A13"/>
  </sortState>
  <phoneticPr fontId="25"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97c1d49-c51c-4243-b9f3-aba9c87bbb73">Y722YKNTZXEQ-257-105</_dlc_DocId>
    <_dlc_DocIdUrl xmlns="397c1d49-c51c-4243-b9f3-aba9c87bbb73">
      <Url>http://corporate.bc.com/MarketingCentral/thebrandproject/Templates2012/_layouts/DocIdRedir.aspx?ID=Y722YKNTZXEQ-257-105</Url>
      <Description>Y722YKNTZXEQ-257-105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B28576A74A3D34CB95779ACBEDAB3D6" ma:contentTypeVersion="1" ma:contentTypeDescription="Create a new document." ma:contentTypeScope="" ma:versionID="a162192b5d6d5e817dacd66087098808">
  <xsd:schema xmlns:xsd="http://www.w3.org/2001/XMLSchema" xmlns:xs="http://www.w3.org/2001/XMLSchema" xmlns:p="http://schemas.microsoft.com/office/2006/metadata/properties" xmlns:ns2="397c1d49-c51c-4243-b9f3-aba9c87bbb73" targetNamespace="http://schemas.microsoft.com/office/2006/metadata/properties" ma:root="true" ma:fieldsID="4591de083f67a7694053f72cd1670a58" ns2:_="">
    <xsd:import namespace="397c1d49-c51c-4243-b9f3-aba9c87bbb73"/>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7c1d49-c51c-4243-b9f3-aba9c87bbb7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18FC9D-8D12-474B-992C-90BD03BFD3A4}">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397c1d49-c51c-4243-b9f3-aba9c87bbb73"/>
    <ds:schemaRef ds:uri="http://www.w3.org/XML/1998/namespace"/>
    <ds:schemaRef ds:uri="http://purl.org/dc/dcmitype/"/>
  </ds:schemaRefs>
</ds:datastoreItem>
</file>

<file path=customXml/itemProps2.xml><?xml version="1.0" encoding="utf-8"?>
<ds:datastoreItem xmlns:ds="http://schemas.openxmlformats.org/officeDocument/2006/customXml" ds:itemID="{D43E3442-2CC9-4042-819D-25CF029329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7c1d49-c51c-4243-b9f3-aba9c87bbb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54B5AD-AD69-4C68-94F5-9E3AB8D314C6}">
  <ds:schemaRefs>
    <ds:schemaRef ds:uri="http://schemas.microsoft.com/sharepoint/events"/>
  </ds:schemaRefs>
</ds:datastoreItem>
</file>

<file path=customXml/itemProps4.xml><?xml version="1.0" encoding="utf-8"?>
<ds:datastoreItem xmlns:ds="http://schemas.openxmlformats.org/officeDocument/2006/customXml" ds:itemID="{9FF662F7-3B2E-4BB9-8F0E-464879D0FD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User Input</vt:lpstr>
      <vt:lpstr>Summary</vt:lpstr>
      <vt:lpstr>Column Explanations</vt:lpstr>
      <vt:lpstr>Lookup Tables</vt:lpstr>
      <vt:lpstr>'User Input'!Print_Area</vt:lpstr>
    </vt:vector>
  </TitlesOfParts>
  <Company>Brown and Caldwell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 Handsel</dc:creator>
  <dc:description>BC Standard Excel Calculation Template</dc:description>
  <cp:lastModifiedBy>Alix Matos</cp:lastModifiedBy>
  <cp:lastPrinted>2021-10-19T19:21:07Z</cp:lastPrinted>
  <dcterms:created xsi:type="dcterms:W3CDTF">2004-07-23T18:59:24Z</dcterms:created>
  <dcterms:modified xsi:type="dcterms:W3CDTF">2023-11-08T18:36:25Z</dcterms:modified>
  <cp:category>Standard Calc Template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33460ad7-326c-4a26-85d8-0a632e4d275b</vt:lpwstr>
  </property>
  <property fmtid="{D5CDD505-2E9C-101B-9397-08002B2CF9AE}" pid="3" name="ContentTypeId">
    <vt:lpwstr>0x010100CB28576A74A3D34CB95779ACBEDAB3D6</vt:lpwstr>
  </property>
  <property fmtid="{D5CDD505-2E9C-101B-9397-08002B2CF9AE}" pid="4" name="MSIP_Label_ae29e37d-a8a4-4222-a804-8a2bb3536c03_Enabled">
    <vt:lpwstr>true</vt:lpwstr>
  </property>
  <property fmtid="{D5CDD505-2E9C-101B-9397-08002B2CF9AE}" pid="5" name="MSIP_Label_ae29e37d-a8a4-4222-a804-8a2bb3536c03_SetDate">
    <vt:lpwstr>2021-05-10T14:53:35Z</vt:lpwstr>
  </property>
  <property fmtid="{D5CDD505-2E9C-101B-9397-08002B2CF9AE}" pid="6" name="MSIP_Label_ae29e37d-a8a4-4222-a804-8a2bb3536c03_Method">
    <vt:lpwstr>Standard</vt:lpwstr>
  </property>
  <property fmtid="{D5CDD505-2E9C-101B-9397-08002B2CF9AE}" pid="7" name="MSIP_Label_ae29e37d-a8a4-4222-a804-8a2bb3536c03_Name">
    <vt:lpwstr>General (Default)</vt:lpwstr>
  </property>
  <property fmtid="{D5CDD505-2E9C-101B-9397-08002B2CF9AE}" pid="8" name="MSIP_Label_ae29e37d-a8a4-4222-a804-8a2bb3536c03_SiteId">
    <vt:lpwstr>cb2bab3d-7d90-44ea-9e31-531011b1213d</vt:lpwstr>
  </property>
  <property fmtid="{D5CDD505-2E9C-101B-9397-08002B2CF9AE}" pid="9" name="MSIP_Label_ae29e37d-a8a4-4222-a804-8a2bb3536c03_ActionId">
    <vt:lpwstr>9a64d8e2-4ef5-4512-b0ec-ae30ba630107</vt:lpwstr>
  </property>
  <property fmtid="{D5CDD505-2E9C-101B-9397-08002B2CF9AE}" pid="10" name="MSIP_Label_ae29e37d-a8a4-4222-a804-8a2bb3536c03_ContentBits">
    <vt:lpwstr>0</vt:lpwstr>
  </property>
</Properties>
</file>